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规划修改方案表" sheetId="2" r:id="rId1"/>
    <sheet name="规划修改方案表（乡镇）" sheetId="3" r:id="rId2"/>
    <sheet name="土地利用结构调整情况表" sheetId="4" r:id="rId3"/>
    <sheet name="建设用地空间管制分区调整情况表" sheetId="5" r:id="rId4"/>
  </sheets>
  <definedNames>
    <definedName name="Database">#REF!</definedName>
    <definedName name="_xlnm._FilterDatabase" localSheetId="0" hidden="1">规划修改方案表!$A$4:$K$132</definedName>
  </definedNames>
  <calcPr calcId="144525"/>
</workbook>
</file>

<file path=xl/sharedStrings.xml><?xml version="1.0" encoding="utf-8"?>
<sst xmlns="http://schemas.openxmlformats.org/spreadsheetml/2006/main" count="849" uniqueCount="246">
  <si>
    <t>达州市土地利用总体规划修改方案表（地块情况）</t>
  </si>
  <si>
    <t>单位：公顷</t>
  </si>
  <si>
    <t>序号</t>
  </si>
  <si>
    <t>地块编号</t>
  </si>
  <si>
    <t>位置</t>
  </si>
  <si>
    <t>调整面积</t>
  </si>
  <si>
    <t>农用地</t>
  </si>
  <si>
    <t>建设用地</t>
  </si>
  <si>
    <t>未利用地</t>
  </si>
  <si>
    <t>调入（出）城乡建设用地指标</t>
  </si>
  <si>
    <t>具体用途</t>
  </si>
  <si>
    <t>其中：   耕地</t>
  </si>
  <si>
    <t>其中：  耕地</t>
  </si>
  <si>
    <t>调出1#</t>
  </si>
  <si>
    <t>朝阳街道新酢坊社区</t>
  </si>
  <si>
    <t>调出2#</t>
  </si>
  <si>
    <t>小计</t>
  </si>
  <si>
    <t>调出3#</t>
  </si>
  <si>
    <t>凤西街道白庙社区</t>
  </si>
  <si>
    <t>调出4#</t>
  </si>
  <si>
    <t>凤西街道柏林口社区、蒲家嘴社区</t>
  </si>
  <si>
    <t>调出5#</t>
  </si>
  <si>
    <t>凤西街道邱家店社区</t>
  </si>
  <si>
    <t>调出6#</t>
  </si>
  <si>
    <t>调出7#</t>
  </si>
  <si>
    <t>调出8#</t>
  </si>
  <si>
    <t>凤西街道长岭社区</t>
  </si>
  <si>
    <t>调出9#</t>
  </si>
  <si>
    <t>调出10#</t>
  </si>
  <si>
    <t>调出11#</t>
  </si>
  <si>
    <t>凤北街道石龙溪社区</t>
  </si>
  <si>
    <t>调出12#</t>
  </si>
  <si>
    <t>凤北街道犀牛山社区</t>
  </si>
  <si>
    <t>调出13#</t>
  </si>
  <si>
    <t>凤北街道犀牛山社区、张家坝社区</t>
  </si>
  <si>
    <t>调出14#</t>
  </si>
  <si>
    <t>调出15#</t>
  </si>
  <si>
    <t>复兴镇九龙社区</t>
  </si>
  <si>
    <t>调出16#</t>
  </si>
  <si>
    <t>调出17#</t>
  </si>
  <si>
    <t>复兴镇罗家坝社区</t>
  </si>
  <si>
    <t>调出18#</t>
  </si>
  <si>
    <t>调出19#</t>
  </si>
  <si>
    <t>调出20#</t>
  </si>
  <si>
    <t>调出21#</t>
  </si>
  <si>
    <t>调出22#</t>
  </si>
  <si>
    <t>调出23#</t>
  </si>
  <si>
    <t>调出24#</t>
  </si>
  <si>
    <t>调出25#</t>
  </si>
  <si>
    <t>调出26#</t>
  </si>
  <si>
    <t>调出27#</t>
  </si>
  <si>
    <t>复兴镇复兴社区</t>
  </si>
  <si>
    <t>调出28#</t>
  </si>
  <si>
    <t>翠屏街道堰坝社区</t>
  </si>
  <si>
    <t>调出29#</t>
  </si>
  <si>
    <t>调出30#</t>
  </si>
  <si>
    <t>调出31#</t>
  </si>
  <si>
    <t>调出32#</t>
  </si>
  <si>
    <t>调出33#</t>
  </si>
  <si>
    <t>调出34#</t>
  </si>
  <si>
    <t>调出35#</t>
  </si>
  <si>
    <t>调出36#</t>
  </si>
  <si>
    <t>翠屏街道蔡坪村</t>
  </si>
  <si>
    <t>调出37#</t>
  </si>
  <si>
    <t>调出38#</t>
  </si>
  <si>
    <t>翠屏街道火峰山村</t>
  </si>
  <si>
    <t>调出39#</t>
  </si>
  <si>
    <t>翠屏街道长田社区</t>
  </si>
  <si>
    <t>调出40#</t>
  </si>
  <si>
    <t>翠屏街道亚云村</t>
  </si>
  <si>
    <t>调出41#</t>
  </si>
  <si>
    <t>调出42#</t>
  </si>
  <si>
    <t>调出43#</t>
  </si>
  <si>
    <t>三里坪街道高岩村、七里沟村</t>
  </si>
  <si>
    <t>调出44#</t>
  </si>
  <si>
    <t>河市镇三品山社区</t>
  </si>
  <si>
    <t>调出45#</t>
  </si>
  <si>
    <t>调出46#</t>
  </si>
  <si>
    <t>调出47#</t>
  </si>
  <si>
    <t>调出48#</t>
  </si>
  <si>
    <t>调出49#</t>
  </si>
  <si>
    <t>调出50#</t>
  </si>
  <si>
    <t>调出51#</t>
  </si>
  <si>
    <t>调出52#</t>
  </si>
  <si>
    <t>调出53#</t>
  </si>
  <si>
    <t>调出54#</t>
  </si>
  <si>
    <t>调出55#</t>
  </si>
  <si>
    <t>调出56#</t>
  </si>
  <si>
    <t>河市镇河东社区</t>
  </si>
  <si>
    <t>调出57#</t>
  </si>
  <si>
    <t>调出58#</t>
  </si>
  <si>
    <t>斌郎街道斌郎社区</t>
  </si>
  <si>
    <t>调出59#</t>
  </si>
  <si>
    <t>调出60#</t>
  </si>
  <si>
    <t>调出61#</t>
  </si>
  <si>
    <t>斌郎街道郑家村</t>
  </si>
  <si>
    <t>调出62#</t>
  </si>
  <si>
    <t>斌郎街道石沟村</t>
  </si>
  <si>
    <t>调出63#</t>
  </si>
  <si>
    <t>调出64#</t>
  </si>
  <si>
    <t>斌郎街道木瓜社区</t>
  </si>
  <si>
    <t>调出65#</t>
  </si>
  <si>
    <t>调出66#</t>
  </si>
  <si>
    <t>调出67#</t>
  </si>
  <si>
    <t>调出68#</t>
  </si>
  <si>
    <t>调出69#</t>
  </si>
  <si>
    <t>调出70#</t>
  </si>
  <si>
    <t>机动指标（未上图）</t>
  </si>
  <si>
    <t>省厅调剂规划建设用地机动指标53.3333公顷（非永久基本农田耕地53.3333公顷）</t>
  </si>
  <si>
    <t>通川区调出合计</t>
  </si>
  <si>
    <t>达川区调出合计</t>
  </si>
  <si>
    <t>城乡建设用地指标调出合计</t>
  </si>
  <si>
    <t>调出总计</t>
  </si>
  <si>
    <t>调入1#</t>
  </si>
  <si>
    <t>朝阳街道龙泉社区、皂角垭社区</t>
  </si>
  <si>
    <t>高峰洞、五里店片区市政道路基础设施</t>
  </si>
  <si>
    <t>调入2#</t>
  </si>
  <si>
    <t>凤西街道柏林口社区</t>
  </si>
  <si>
    <t>马踏洞中心服务区公交首末站项目</t>
  </si>
  <si>
    <t>调入3#</t>
  </si>
  <si>
    <t>凤西街道白庙社区、柏林口社区</t>
  </si>
  <si>
    <t>马踏洞片区市政道路基础设施</t>
  </si>
  <si>
    <t>调入4#</t>
  </si>
  <si>
    <t>凤西街道高峰洞社区、五里店社区</t>
  </si>
  <si>
    <t>调入5#</t>
  </si>
  <si>
    <t>凤西街道高峰洞社区、石莲花社区</t>
  </si>
  <si>
    <t>莲花湖片区市政道路基础设施</t>
  </si>
  <si>
    <t>调入6#</t>
  </si>
  <si>
    <t>凤西街道蒲家嘴社区</t>
  </si>
  <si>
    <t>营达高速</t>
  </si>
  <si>
    <t>调入7#</t>
  </si>
  <si>
    <t>凤西街道石莲花社区、长岭社区</t>
  </si>
  <si>
    <t>莲花湖湿地公园延展道路基础设施工程</t>
  </si>
  <si>
    <t>调入8#</t>
  </si>
  <si>
    <t>凤西街道邱家店社区、石莲花社区</t>
  </si>
  <si>
    <t>石莲花水库大坝坝顶拓宽工程</t>
  </si>
  <si>
    <t>调入9#</t>
  </si>
  <si>
    <t>凤西街道五里店社区</t>
  </si>
  <si>
    <t>调入10#</t>
  </si>
  <si>
    <t>罗江镇高石社区</t>
  </si>
  <si>
    <t>神剑园二期</t>
  </si>
  <si>
    <t>调入11#</t>
  </si>
  <si>
    <t>罗江镇太河村</t>
  </si>
  <si>
    <t>柳家坝片区疾控防治中心</t>
  </si>
  <si>
    <t>调入12#</t>
  </si>
  <si>
    <t>罗江镇魏兴社区</t>
  </si>
  <si>
    <t>达州市供销社冷链物流项目</t>
  </si>
  <si>
    <t>调入13#</t>
  </si>
  <si>
    <t>复兴镇凤舞社区、复兴社区</t>
  </si>
  <si>
    <t>达州市看守所（增容扩建）项目</t>
  </si>
  <si>
    <t>调入14#</t>
  </si>
  <si>
    <t>梁家坝片区小学</t>
  </si>
  <si>
    <t>调入15#</t>
  </si>
  <si>
    <t>复兴农贸市场</t>
  </si>
  <si>
    <t>调入16#</t>
  </si>
  <si>
    <t>复兴镇孙家坪社区</t>
  </si>
  <si>
    <t>奥美德国际医院</t>
  </si>
  <si>
    <t>调入17#</t>
  </si>
  <si>
    <t>调入18#</t>
  </si>
  <si>
    <t>达州经开区堰坝小学</t>
  </si>
  <si>
    <t>调入19#</t>
  </si>
  <si>
    <t>三里坪街道高岩村</t>
  </si>
  <si>
    <t>达川区三里坪健身中心</t>
  </si>
  <si>
    <t>调入20#</t>
  </si>
  <si>
    <t>三里坪街道三里坪社区</t>
  </si>
  <si>
    <t>小河嘴幼儿园</t>
  </si>
  <si>
    <t>调入21#</t>
  </si>
  <si>
    <t>河市镇万阁社区</t>
  </si>
  <si>
    <t>调入22#</t>
  </si>
  <si>
    <t>调入23#</t>
  </si>
  <si>
    <t>调入24#</t>
  </si>
  <si>
    <t>河市镇大乡村、新龙村、新民村</t>
  </si>
  <si>
    <t>达州保税物流中心（一期）</t>
  </si>
  <si>
    <t>调入25#</t>
  </si>
  <si>
    <t>河市镇大乡村、断桥村</t>
  </si>
  <si>
    <t>西部物流谷</t>
  </si>
  <si>
    <t>调入26#</t>
  </si>
  <si>
    <t>河市镇大乡村</t>
  </si>
  <si>
    <t>调入27#</t>
  </si>
  <si>
    <t>调入28#</t>
  </si>
  <si>
    <t>达州市市政工程处搅拌站</t>
  </si>
  <si>
    <t>调入29#</t>
  </si>
  <si>
    <t>河市镇新龙村</t>
  </si>
  <si>
    <r>
      <rPr>
        <sz val="9"/>
        <color theme="1"/>
        <rFont val="仿宋"/>
        <charset val="134"/>
      </rPr>
      <t>和润</t>
    </r>
    <r>
      <rPr>
        <sz val="9"/>
        <color theme="1"/>
        <rFont val="Times New Roman"/>
        <charset val="134"/>
      </rPr>
      <t>•</t>
    </r>
    <r>
      <rPr>
        <sz val="9"/>
        <color theme="1"/>
        <rFont val="仿宋"/>
        <charset val="134"/>
      </rPr>
      <t>达州中贸粮油储备项目</t>
    </r>
  </si>
  <si>
    <t>调入30#</t>
  </si>
  <si>
    <t>赵家镇胜利村</t>
  </si>
  <si>
    <t>中陶建材</t>
  </si>
  <si>
    <t>调入31#</t>
  </si>
  <si>
    <t>调入32#</t>
  </si>
  <si>
    <t>斌郎街道桥坝社区</t>
  </si>
  <si>
    <t>高新区电子信息和数字经济产业园</t>
  </si>
  <si>
    <t>通川区调入合计</t>
  </si>
  <si>
    <t>达川区调入合计</t>
  </si>
  <si>
    <t>调入总计</t>
  </si>
  <si>
    <t>调出调入差值</t>
  </si>
  <si>
    <t>达州市土地利用总体规划修改方案表（分镇情况）</t>
  </si>
  <si>
    <t>调出乡镇</t>
  </si>
  <si>
    <t>调出城乡建设用地指标</t>
  </si>
  <si>
    <t>调入乡镇</t>
  </si>
  <si>
    <t>调入城乡建设用地指标</t>
  </si>
  <si>
    <t>城乡建设用地指标  增减</t>
  </si>
  <si>
    <t>其中： 耕地</t>
  </si>
  <si>
    <t>朝阳街道</t>
  </si>
  <si>
    <t>凤西街道</t>
  </si>
  <si>
    <t>凤北街道</t>
  </si>
  <si>
    <t>复兴镇</t>
  </si>
  <si>
    <t>翠屏街道</t>
  </si>
  <si>
    <t>三里坪街道</t>
  </si>
  <si>
    <t>河市镇</t>
  </si>
  <si>
    <t>斌郎街道</t>
  </si>
  <si>
    <t>罗江镇</t>
  </si>
  <si>
    <t>赵家镇</t>
  </si>
  <si>
    <t>达州市土地利用结构调整情况表（规划地类变化情况）</t>
  </si>
  <si>
    <t>地块
编号</t>
  </si>
  <si>
    <t>耕地</t>
  </si>
  <si>
    <t>园地</t>
  </si>
  <si>
    <t>林地</t>
  </si>
  <si>
    <t>牧草地</t>
  </si>
  <si>
    <t>其他
农用地</t>
  </si>
  <si>
    <t>城乡建设用地</t>
  </si>
  <si>
    <t>交通水利用地</t>
  </si>
  <si>
    <t>其他建设用地</t>
  </si>
  <si>
    <t>水域</t>
  </si>
  <si>
    <t>自然
保留地</t>
  </si>
  <si>
    <t>合计</t>
  </si>
  <si>
    <t>朝阳街道小计</t>
  </si>
  <si>
    <t>凤西街道小计</t>
  </si>
  <si>
    <t>凤北街道小计</t>
  </si>
  <si>
    <t>复兴镇小计</t>
  </si>
  <si>
    <t>翠屏街道小计</t>
  </si>
  <si>
    <t>三里坪街道小计</t>
  </si>
  <si>
    <t>河市镇小计</t>
  </si>
  <si>
    <t>斌郎街道小计</t>
  </si>
  <si>
    <t>机动指标（未上图)</t>
  </si>
  <si>
    <t>罗江镇小计</t>
  </si>
  <si>
    <t>赵家镇小计</t>
  </si>
  <si>
    <t>达州市建设用地空间管制分区调整情况表（管制区变化情况）</t>
  </si>
  <si>
    <t>调整前</t>
  </si>
  <si>
    <t>调整后</t>
  </si>
  <si>
    <t>变化情况</t>
  </si>
  <si>
    <t>拟调入用途</t>
  </si>
  <si>
    <t>允许</t>
  </si>
  <si>
    <t>有条件</t>
  </si>
  <si>
    <t>限制</t>
  </si>
  <si>
    <t>禁止</t>
  </si>
  <si>
    <t>调出调入合计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</si>
</sst>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0;[Red]0.0000"/>
    <numFmt numFmtId="177" formatCode="0.0000_ "/>
    <numFmt numFmtId="178" formatCode="0.00_ "/>
  </numFmts>
  <fonts count="31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仿宋_GB2312"/>
      <charset val="134"/>
    </font>
    <font>
      <sz val="10"/>
      <name val="仿宋"/>
      <charset val="134"/>
    </font>
    <font>
      <sz val="9"/>
      <color theme="1"/>
      <name val="仿宋"/>
      <charset val="134"/>
    </font>
    <font>
      <sz val="9"/>
      <color theme="1"/>
      <name val="Times New Roman"/>
      <charset val="134"/>
    </font>
    <font>
      <b/>
      <sz val="16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0"/>
      <color theme="1"/>
      <name val="仿宋"/>
      <charset val="134"/>
    </font>
    <font>
      <sz val="9"/>
      <name val="Times New Roman"/>
      <charset val="134"/>
    </font>
    <font>
      <b/>
      <sz val="10"/>
      <color theme="1"/>
      <name val="仿宋"/>
      <charset val="134"/>
    </font>
    <font>
      <sz val="9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0" fillId="1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2" borderId="19" applyNumberFormat="0" applyFon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4" fillId="10" borderId="16" applyNumberFormat="0" applyAlignment="0" applyProtection="0">
      <alignment vertical="center"/>
    </xf>
    <xf numFmtId="0" fontId="15" fillId="10" borderId="12" applyNumberFormat="0" applyAlignment="0" applyProtection="0">
      <alignment vertical="center"/>
    </xf>
    <xf numFmtId="0" fontId="29" fillId="30" borderId="18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right" vertical="center" wrapText="1"/>
    </xf>
    <xf numFmtId="177" fontId="5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178" fontId="3" fillId="0" borderId="3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178" fontId="3" fillId="0" borderId="5" xfId="0" applyNumberFormat="1" applyFont="1" applyFill="1" applyBorder="1" applyAlignment="1">
      <alignment horizontal="center" vertical="center" wrapText="1"/>
    </xf>
    <xf numFmtId="177" fontId="3" fillId="0" borderId="6" xfId="0" applyNumberFormat="1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177" fontId="3" fillId="0" borderId="8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7" fontId="3" fillId="0" borderId="5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2"/>
  <sheetViews>
    <sheetView tabSelected="1" topLeftCell="A100" workbookViewId="0">
      <selection activeCell="D133" sqref="D133"/>
    </sheetView>
  </sheetViews>
  <sheetFormatPr defaultColWidth="8.725" defaultRowHeight="13.5"/>
  <cols>
    <col min="1" max="1" width="5.775" style="44" customWidth="1"/>
    <col min="2" max="2" width="8.00833333333333" style="44" customWidth="1"/>
    <col min="3" max="3" width="27.1083333333333" style="44" customWidth="1"/>
    <col min="4" max="4" width="10.0083333333333" style="44" customWidth="1"/>
    <col min="5" max="5" width="8.33333333333333" style="44" customWidth="1"/>
    <col min="6" max="6" width="8.88333333333333" style="44" customWidth="1"/>
    <col min="7" max="8" width="9.55833333333333" style="44" customWidth="1"/>
    <col min="9" max="9" width="8.44166666666667" style="44" customWidth="1"/>
    <col min="10" max="10" width="7.88333333333333" style="44" customWidth="1"/>
    <col min="11" max="11" width="31.1833333333333" style="45" customWidth="1"/>
    <col min="12" max="12" width="8.725" style="44"/>
    <col min="13" max="13" width="9.375" style="44"/>
    <col min="14" max="16384" width="8.725" style="44"/>
  </cols>
  <sheetData>
    <row r="1" ht="27.6" customHeight="1" spans="1:1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60"/>
    </row>
    <row r="2" ht="20.4" customHeight="1" spans="1:11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61"/>
    </row>
    <row r="3" ht="32.4" customHeight="1" spans="1:11">
      <c r="A3" s="48" t="s">
        <v>2</v>
      </c>
      <c r="B3" s="48" t="s">
        <v>3</v>
      </c>
      <c r="C3" s="48" t="s">
        <v>4</v>
      </c>
      <c r="D3" s="48" t="s">
        <v>5</v>
      </c>
      <c r="E3" s="49" t="s">
        <v>6</v>
      </c>
      <c r="F3" s="50"/>
      <c r="G3" s="48" t="s">
        <v>7</v>
      </c>
      <c r="H3" s="48" t="s">
        <v>8</v>
      </c>
      <c r="I3" s="62" t="s">
        <v>9</v>
      </c>
      <c r="J3" s="52"/>
      <c r="K3" s="63" t="s">
        <v>10</v>
      </c>
    </row>
    <row r="4" ht="27" customHeight="1" spans="1:11">
      <c r="A4" s="48"/>
      <c r="B4" s="48"/>
      <c r="C4" s="48"/>
      <c r="D4" s="48"/>
      <c r="E4" s="51"/>
      <c r="F4" s="52" t="s">
        <v>11</v>
      </c>
      <c r="G4" s="48"/>
      <c r="H4" s="48"/>
      <c r="I4" s="51"/>
      <c r="J4" s="52" t="s">
        <v>12</v>
      </c>
      <c r="K4" s="63"/>
    </row>
    <row r="5" ht="14.25" customHeight="1" spans="1:11">
      <c r="A5" s="53">
        <v>1</v>
      </c>
      <c r="B5" s="54" t="s">
        <v>13</v>
      </c>
      <c r="C5" s="54" t="s">
        <v>14</v>
      </c>
      <c r="D5" s="55">
        <v>1.0311</v>
      </c>
      <c r="E5" s="55">
        <v>1.0311</v>
      </c>
      <c r="F5" s="55">
        <v>0</v>
      </c>
      <c r="G5" s="55">
        <v>0</v>
      </c>
      <c r="H5" s="55">
        <v>0</v>
      </c>
      <c r="I5" s="64">
        <f>D5</f>
        <v>1.0311</v>
      </c>
      <c r="J5" s="65">
        <f>F5</f>
        <v>0</v>
      </c>
      <c r="K5" s="66"/>
    </row>
    <row r="6" ht="14.25" customHeight="1" spans="1:11">
      <c r="A6" s="53">
        <v>2</v>
      </c>
      <c r="B6" s="54" t="s">
        <v>15</v>
      </c>
      <c r="C6" s="54" t="s">
        <v>14</v>
      </c>
      <c r="D6" s="55">
        <v>0.2932</v>
      </c>
      <c r="E6" s="55">
        <v>0.2932</v>
      </c>
      <c r="F6" s="55">
        <v>0.2932</v>
      </c>
      <c r="G6" s="55">
        <v>0</v>
      </c>
      <c r="H6" s="55">
        <v>0</v>
      </c>
      <c r="I6" s="64">
        <f>D6</f>
        <v>0.2932</v>
      </c>
      <c r="J6" s="65">
        <f>F6</f>
        <v>0.2932</v>
      </c>
      <c r="K6" s="66"/>
    </row>
    <row r="7" ht="14.25" customHeight="1" spans="1:11">
      <c r="A7" s="56" t="s">
        <v>16</v>
      </c>
      <c r="B7" s="57"/>
      <c r="C7" s="58"/>
      <c r="D7" s="55">
        <f>SUM(D5:D6)</f>
        <v>1.3243</v>
      </c>
      <c r="E7" s="55">
        <f t="shared" ref="E7:J7" si="0">SUM(E5:E6)</f>
        <v>1.3243</v>
      </c>
      <c r="F7" s="55">
        <f t="shared" si="0"/>
        <v>0.2932</v>
      </c>
      <c r="G7" s="55">
        <f t="shared" si="0"/>
        <v>0</v>
      </c>
      <c r="H7" s="55">
        <f t="shared" si="0"/>
        <v>0</v>
      </c>
      <c r="I7" s="55">
        <f t="shared" si="0"/>
        <v>1.3243</v>
      </c>
      <c r="J7" s="55">
        <f t="shared" si="0"/>
        <v>0.2932</v>
      </c>
      <c r="K7" s="66"/>
    </row>
    <row r="8" ht="14.25" customHeight="1" spans="1:11">
      <c r="A8" s="53">
        <v>3</v>
      </c>
      <c r="B8" s="54" t="s">
        <v>17</v>
      </c>
      <c r="C8" s="54" t="s">
        <v>18</v>
      </c>
      <c r="D8" s="55">
        <v>0.0173</v>
      </c>
      <c r="E8" s="55">
        <v>0.0173</v>
      </c>
      <c r="F8" s="55">
        <v>0.0173</v>
      </c>
      <c r="G8" s="55">
        <v>0</v>
      </c>
      <c r="H8" s="55">
        <v>0</v>
      </c>
      <c r="I8" s="64">
        <f>D8</f>
        <v>0.0173</v>
      </c>
      <c r="J8" s="65">
        <f>F8</f>
        <v>0.0173</v>
      </c>
      <c r="K8" s="66"/>
    </row>
    <row r="9" ht="14.25" customHeight="1" spans="1:11">
      <c r="A9" s="53">
        <v>4</v>
      </c>
      <c r="B9" s="54" t="s">
        <v>19</v>
      </c>
      <c r="C9" s="54" t="s">
        <v>20</v>
      </c>
      <c r="D9" s="55">
        <v>4.9641</v>
      </c>
      <c r="E9" s="55">
        <v>2.3839</v>
      </c>
      <c r="F9" s="55">
        <v>1.365</v>
      </c>
      <c r="G9" s="55">
        <v>0</v>
      </c>
      <c r="H9" s="55">
        <v>2.5802</v>
      </c>
      <c r="I9" s="64">
        <f t="shared" ref="I9:I40" si="1">D9</f>
        <v>4.9641</v>
      </c>
      <c r="J9" s="65">
        <f t="shared" ref="J9:J40" si="2">F9</f>
        <v>1.365</v>
      </c>
      <c r="K9" s="66"/>
    </row>
    <row r="10" ht="14.25" customHeight="1" spans="1:11">
      <c r="A10" s="53">
        <v>5</v>
      </c>
      <c r="B10" s="54" t="s">
        <v>21</v>
      </c>
      <c r="C10" s="54" t="s">
        <v>22</v>
      </c>
      <c r="D10" s="55">
        <v>0.3788</v>
      </c>
      <c r="E10" s="55">
        <v>0.3788</v>
      </c>
      <c r="F10" s="55">
        <v>0</v>
      </c>
      <c r="G10" s="55">
        <v>0</v>
      </c>
      <c r="H10" s="55">
        <v>0</v>
      </c>
      <c r="I10" s="64">
        <f t="shared" si="1"/>
        <v>0.3788</v>
      </c>
      <c r="J10" s="65">
        <f t="shared" si="2"/>
        <v>0</v>
      </c>
      <c r="K10" s="66"/>
    </row>
    <row r="11" ht="14.25" customHeight="1" spans="1:11">
      <c r="A11" s="53">
        <v>6</v>
      </c>
      <c r="B11" s="54" t="s">
        <v>23</v>
      </c>
      <c r="C11" s="54" t="s">
        <v>22</v>
      </c>
      <c r="D11" s="55">
        <v>0.0144</v>
      </c>
      <c r="E11" s="55">
        <v>0.0144</v>
      </c>
      <c r="F11" s="55">
        <v>0.0144</v>
      </c>
      <c r="G11" s="55">
        <v>0</v>
      </c>
      <c r="H11" s="55">
        <v>0</v>
      </c>
      <c r="I11" s="64">
        <f t="shared" si="1"/>
        <v>0.0144</v>
      </c>
      <c r="J11" s="65">
        <f t="shared" si="2"/>
        <v>0.0144</v>
      </c>
      <c r="K11" s="66"/>
    </row>
    <row r="12" ht="14.25" customHeight="1" spans="1:11">
      <c r="A12" s="53">
        <v>7</v>
      </c>
      <c r="B12" s="54" t="s">
        <v>24</v>
      </c>
      <c r="C12" s="54" t="s">
        <v>22</v>
      </c>
      <c r="D12" s="55">
        <v>0.6093</v>
      </c>
      <c r="E12" s="55">
        <v>0.6093</v>
      </c>
      <c r="F12" s="55">
        <v>0</v>
      </c>
      <c r="G12" s="55">
        <v>0</v>
      </c>
      <c r="H12" s="55">
        <v>0</v>
      </c>
      <c r="I12" s="64">
        <f t="shared" si="1"/>
        <v>0.6093</v>
      </c>
      <c r="J12" s="65">
        <f t="shared" si="2"/>
        <v>0</v>
      </c>
      <c r="K12" s="66"/>
    </row>
    <row r="13" ht="14.25" customHeight="1" spans="1:11">
      <c r="A13" s="53">
        <v>8</v>
      </c>
      <c r="B13" s="54" t="s">
        <v>25</v>
      </c>
      <c r="C13" s="54" t="s">
        <v>26</v>
      </c>
      <c r="D13" s="55">
        <v>4.0681</v>
      </c>
      <c r="E13" s="55">
        <v>4.0681</v>
      </c>
      <c r="F13" s="55">
        <v>3.1497</v>
      </c>
      <c r="G13" s="55">
        <v>0</v>
      </c>
      <c r="H13" s="55">
        <v>0</v>
      </c>
      <c r="I13" s="64">
        <f t="shared" si="1"/>
        <v>4.0681</v>
      </c>
      <c r="J13" s="65">
        <f t="shared" si="2"/>
        <v>3.1497</v>
      </c>
      <c r="K13" s="66"/>
    </row>
    <row r="14" ht="14.25" customHeight="1" spans="1:11">
      <c r="A14" s="53">
        <v>9</v>
      </c>
      <c r="B14" s="54" t="s">
        <v>27</v>
      </c>
      <c r="C14" s="54" t="s">
        <v>26</v>
      </c>
      <c r="D14" s="55">
        <v>1.506</v>
      </c>
      <c r="E14" s="55">
        <v>1.506</v>
      </c>
      <c r="F14" s="55">
        <v>0</v>
      </c>
      <c r="G14" s="55">
        <v>0</v>
      </c>
      <c r="H14" s="55">
        <v>0</v>
      </c>
      <c r="I14" s="64">
        <f t="shared" si="1"/>
        <v>1.506</v>
      </c>
      <c r="J14" s="65">
        <f t="shared" si="2"/>
        <v>0</v>
      </c>
      <c r="K14" s="66"/>
    </row>
    <row r="15" ht="14.25" customHeight="1" spans="1:11">
      <c r="A15" s="53">
        <v>10</v>
      </c>
      <c r="B15" s="54" t="s">
        <v>28</v>
      </c>
      <c r="C15" s="54" t="s">
        <v>26</v>
      </c>
      <c r="D15" s="55">
        <v>0.2994</v>
      </c>
      <c r="E15" s="55">
        <v>0.2994</v>
      </c>
      <c r="F15" s="55">
        <v>0.0355</v>
      </c>
      <c r="G15" s="55">
        <v>0</v>
      </c>
      <c r="H15" s="55">
        <v>0</v>
      </c>
      <c r="I15" s="64">
        <f t="shared" si="1"/>
        <v>0.2994</v>
      </c>
      <c r="J15" s="65">
        <f t="shared" si="2"/>
        <v>0.0355</v>
      </c>
      <c r="K15" s="66"/>
    </row>
    <row r="16" ht="14.25" customHeight="1" spans="1:11">
      <c r="A16" s="56" t="s">
        <v>16</v>
      </c>
      <c r="B16" s="57"/>
      <c r="C16" s="58"/>
      <c r="D16" s="55">
        <f>SUM(D8:D15)</f>
        <v>11.8574</v>
      </c>
      <c r="E16" s="55">
        <f>SUM(E8:E15)</f>
        <v>9.2772</v>
      </c>
      <c r="F16" s="55">
        <f>SUM(F8:F15)</f>
        <v>4.5819</v>
      </c>
      <c r="G16" s="55">
        <f>SUM(G8:G15)</f>
        <v>0</v>
      </c>
      <c r="H16" s="55">
        <f>SUM(H8:H15)</f>
        <v>2.5802</v>
      </c>
      <c r="I16" s="64">
        <f t="shared" si="1"/>
        <v>11.8574</v>
      </c>
      <c r="J16" s="65">
        <f t="shared" si="2"/>
        <v>4.5819</v>
      </c>
      <c r="K16" s="66"/>
    </row>
    <row r="17" ht="14.25" customHeight="1" spans="1:11">
      <c r="A17" s="53">
        <v>11</v>
      </c>
      <c r="B17" s="54" t="s">
        <v>29</v>
      </c>
      <c r="C17" s="54" t="s">
        <v>30</v>
      </c>
      <c r="D17" s="55">
        <v>0.2703</v>
      </c>
      <c r="E17" s="55">
        <v>0.2703</v>
      </c>
      <c r="F17" s="55">
        <v>0.2703</v>
      </c>
      <c r="G17" s="55">
        <v>0</v>
      </c>
      <c r="H17" s="55">
        <v>0</v>
      </c>
      <c r="I17" s="64">
        <f t="shared" si="1"/>
        <v>0.2703</v>
      </c>
      <c r="J17" s="65">
        <f t="shared" si="2"/>
        <v>0.2703</v>
      </c>
      <c r="K17" s="66"/>
    </row>
    <row r="18" ht="14.25" customHeight="1" spans="1:11">
      <c r="A18" s="53">
        <v>12</v>
      </c>
      <c r="B18" s="54" t="s">
        <v>31</v>
      </c>
      <c r="C18" s="54" t="s">
        <v>32</v>
      </c>
      <c r="D18" s="55">
        <v>0.0235</v>
      </c>
      <c r="E18" s="55">
        <v>0.0235</v>
      </c>
      <c r="F18" s="55">
        <v>0.0235</v>
      </c>
      <c r="G18" s="55">
        <v>0</v>
      </c>
      <c r="H18" s="55">
        <v>0</v>
      </c>
      <c r="I18" s="64">
        <f t="shared" si="1"/>
        <v>0.0235</v>
      </c>
      <c r="J18" s="65">
        <f t="shared" si="2"/>
        <v>0.0235</v>
      </c>
      <c r="K18" s="66"/>
    </row>
    <row r="19" ht="14.25" customHeight="1" spans="1:11">
      <c r="A19" s="53">
        <v>13</v>
      </c>
      <c r="B19" s="54" t="s">
        <v>33</v>
      </c>
      <c r="C19" s="54" t="s">
        <v>34</v>
      </c>
      <c r="D19" s="55">
        <v>1.4818</v>
      </c>
      <c r="E19" s="55">
        <v>1.4818</v>
      </c>
      <c r="F19" s="55">
        <v>0.0723</v>
      </c>
      <c r="G19" s="55">
        <v>0</v>
      </c>
      <c r="H19" s="55">
        <v>0</v>
      </c>
      <c r="I19" s="64">
        <f t="shared" si="1"/>
        <v>1.4818</v>
      </c>
      <c r="J19" s="65">
        <f t="shared" si="2"/>
        <v>0.0723</v>
      </c>
      <c r="K19" s="66"/>
    </row>
    <row r="20" ht="14.25" customHeight="1" spans="1:11">
      <c r="A20" s="53">
        <v>14</v>
      </c>
      <c r="B20" s="54" t="s">
        <v>35</v>
      </c>
      <c r="C20" s="54" t="s">
        <v>32</v>
      </c>
      <c r="D20" s="55">
        <v>0.1442</v>
      </c>
      <c r="E20" s="55">
        <v>0.1442</v>
      </c>
      <c r="F20" s="55">
        <v>0.1442</v>
      </c>
      <c r="G20" s="55">
        <v>0</v>
      </c>
      <c r="H20" s="55">
        <v>0</v>
      </c>
      <c r="I20" s="64">
        <f t="shared" si="1"/>
        <v>0.1442</v>
      </c>
      <c r="J20" s="65">
        <f t="shared" si="2"/>
        <v>0.1442</v>
      </c>
      <c r="K20" s="66"/>
    </row>
    <row r="21" ht="14.25" customHeight="1" spans="1:11">
      <c r="A21" s="56" t="s">
        <v>16</v>
      </c>
      <c r="B21" s="57"/>
      <c r="C21" s="58"/>
      <c r="D21" s="55">
        <f>SUM(D17:D20)</f>
        <v>1.9198</v>
      </c>
      <c r="E21" s="55">
        <f>SUM(E17:E20)</f>
        <v>1.9198</v>
      </c>
      <c r="F21" s="55">
        <f>SUM(F17:F20)</f>
        <v>0.5103</v>
      </c>
      <c r="G21" s="55">
        <f>SUM(G17:G20)</f>
        <v>0</v>
      </c>
      <c r="H21" s="55">
        <f>SUM(H17:H20)</f>
        <v>0</v>
      </c>
      <c r="I21" s="64">
        <f t="shared" si="1"/>
        <v>1.9198</v>
      </c>
      <c r="J21" s="65">
        <f t="shared" si="2"/>
        <v>0.5103</v>
      </c>
      <c r="K21" s="66"/>
    </row>
    <row r="22" ht="14.25" customHeight="1" spans="1:11">
      <c r="A22" s="53">
        <v>15</v>
      </c>
      <c r="B22" s="54" t="s">
        <v>36</v>
      </c>
      <c r="C22" s="54" t="s">
        <v>37</v>
      </c>
      <c r="D22" s="55">
        <v>0.1261</v>
      </c>
      <c r="E22" s="55">
        <v>0.1261</v>
      </c>
      <c r="F22" s="55">
        <v>0.1261</v>
      </c>
      <c r="G22" s="55">
        <v>0</v>
      </c>
      <c r="H22" s="55">
        <v>0</v>
      </c>
      <c r="I22" s="64">
        <f t="shared" si="1"/>
        <v>0.1261</v>
      </c>
      <c r="J22" s="65">
        <f t="shared" si="2"/>
        <v>0.1261</v>
      </c>
      <c r="K22" s="66"/>
    </row>
    <row r="23" s="43" customFormat="1" ht="14.25" customHeight="1" spans="1:11">
      <c r="A23" s="59">
        <v>16</v>
      </c>
      <c r="B23" s="54" t="s">
        <v>38</v>
      </c>
      <c r="C23" s="54" t="s">
        <v>37</v>
      </c>
      <c r="D23" s="55">
        <v>0.8603</v>
      </c>
      <c r="E23" s="55">
        <v>0.784</v>
      </c>
      <c r="F23" s="55">
        <v>0.2431</v>
      </c>
      <c r="G23" s="55">
        <v>0</v>
      </c>
      <c r="H23" s="55">
        <v>0.0763</v>
      </c>
      <c r="I23" s="67">
        <f t="shared" si="1"/>
        <v>0.8603</v>
      </c>
      <c r="J23" s="68">
        <f t="shared" si="2"/>
        <v>0.2431</v>
      </c>
      <c r="K23" s="69"/>
    </row>
    <row r="24" ht="14.25" customHeight="1" spans="1:11">
      <c r="A24" s="53">
        <v>17</v>
      </c>
      <c r="B24" s="54" t="s">
        <v>39</v>
      </c>
      <c r="C24" s="54" t="s">
        <v>40</v>
      </c>
      <c r="D24" s="55">
        <v>0.022</v>
      </c>
      <c r="E24" s="55">
        <v>0.022</v>
      </c>
      <c r="F24" s="55">
        <v>0.022</v>
      </c>
      <c r="G24" s="55">
        <v>0</v>
      </c>
      <c r="H24" s="55">
        <v>0</v>
      </c>
      <c r="I24" s="64">
        <f t="shared" si="1"/>
        <v>0.022</v>
      </c>
      <c r="J24" s="65">
        <f t="shared" si="2"/>
        <v>0.022</v>
      </c>
      <c r="K24" s="66"/>
    </row>
    <row r="25" ht="14.25" customHeight="1" spans="1:11">
      <c r="A25" s="53">
        <v>18</v>
      </c>
      <c r="B25" s="54" t="s">
        <v>41</v>
      </c>
      <c r="C25" s="54" t="s">
        <v>40</v>
      </c>
      <c r="D25" s="55">
        <v>0.051</v>
      </c>
      <c r="E25" s="55">
        <v>0.051</v>
      </c>
      <c r="F25" s="55">
        <v>0.051</v>
      </c>
      <c r="G25" s="55">
        <v>0</v>
      </c>
      <c r="H25" s="55">
        <v>0</v>
      </c>
      <c r="I25" s="64">
        <f t="shared" si="1"/>
        <v>0.051</v>
      </c>
      <c r="J25" s="65">
        <f t="shared" si="2"/>
        <v>0.051</v>
      </c>
      <c r="K25" s="66"/>
    </row>
    <row r="26" ht="14.25" customHeight="1" spans="1:11">
      <c r="A26" s="53">
        <v>19</v>
      </c>
      <c r="B26" s="54" t="s">
        <v>42</v>
      </c>
      <c r="C26" s="54" t="s">
        <v>40</v>
      </c>
      <c r="D26" s="55">
        <v>0.0155</v>
      </c>
      <c r="E26" s="55">
        <v>0.0155</v>
      </c>
      <c r="F26" s="55">
        <v>0.0155</v>
      </c>
      <c r="G26" s="55">
        <v>0</v>
      </c>
      <c r="H26" s="55">
        <v>0</v>
      </c>
      <c r="I26" s="64">
        <f t="shared" si="1"/>
        <v>0.0155</v>
      </c>
      <c r="J26" s="65">
        <f t="shared" si="2"/>
        <v>0.0155</v>
      </c>
      <c r="K26" s="66"/>
    </row>
    <row r="27" ht="14.25" customHeight="1" spans="1:11">
      <c r="A27" s="53">
        <v>20</v>
      </c>
      <c r="B27" s="54" t="s">
        <v>43</v>
      </c>
      <c r="C27" s="54" t="s">
        <v>40</v>
      </c>
      <c r="D27" s="55">
        <v>0.3004</v>
      </c>
      <c r="E27" s="55">
        <v>0.3004</v>
      </c>
      <c r="F27" s="55">
        <v>0.3004</v>
      </c>
      <c r="G27" s="55">
        <v>0</v>
      </c>
      <c r="H27" s="55">
        <v>0</v>
      </c>
      <c r="I27" s="64">
        <f t="shared" si="1"/>
        <v>0.3004</v>
      </c>
      <c r="J27" s="65">
        <f t="shared" si="2"/>
        <v>0.3004</v>
      </c>
      <c r="K27" s="66"/>
    </row>
    <row r="28" ht="14.25" customHeight="1" spans="1:11">
      <c r="A28" s="53">
        <v>21</v>
      </c>
      <c r="B28" s="54" t="s">
        <v>44</v>
      </c>
      <c r="C28" s="54" t="s">
        <v>40</v>
      </c>
      <c r="D28" s="55">
        <v>0.019</v>
      </c>
      <c r="E28" s="55">
        <v>0.019</v>
      </c>
      <c r="F28" s="55">
        <v>0.019</v>
      </c>
      <c r="G28" s="55">
        <v>0</v>
      </c>
      <c r="H28" s="55">
        <v>0</v>
      </c>
      <c r="I28" s="64">
        <f t="shared" si="1"/>
        <v>0.019</v>
      </c>
      <c r="J28" s="65">
        <f t="shared" si="2"/>
        <v>0.019</v>
      </c>
      <c r="K28" s="66"/>
    </row>
    <row r="29" ht="14.25" customHeight="1" spans="1:11">
      <c r="A29" s="53">
        <v>22</v>
      </c>
      <c r="B29" s="54" t="s">
        <v>45</v>
      </c>
      <c r="C29" s="54" t="s">
        <v>40</v>
      </c>
      <c r="D29" s="55">
        <v>0.6311</v>
      </c>
      <c r="E29" s="55">
        <v>0.6311</v>
      </c>
      <c r="F29" s="55">
        <v>0.6311</v>
      </c>
      <c r="G29" s="55">
        <v>0</v>
      </c>
      <c r="H29" s="55">
        <v>0</v>
      </c>
      <c r="I29" s="64">
        <f t="shared" si="1"/>
        <v>0.6311</v>
      </c>
      <c r="J29" s="65">
        <f t="shared" si="2"/>
        <v>0.6311</v>
      </c>
      <c r="K29" s="66"/>
    </row>
    <row r="30" ht="14.25" customHeight="1" spans="1:11">
      <c r="A30" s="53">
        <v>23</v>
      </c>
      <c r="B30" s="54" t="s">
        <v>46</v>
      </c>
      <c r="C30" s="54" t="s">
        <v>40</v>
      </c>
      <c r="D30" s="55">
        <v>0.8768</v>
      </c>
      <c r="E30" s="55">
        <v>0.8768</v>
      </c>
      <c r="F30" s="55">
        <v>0.8768</v>
      </c>
      <c r="G30" s="55">
        <v>0</v>
      </c>
      <c r="H30" s="55">
        <v>0</v>
      </c>
      <c r="I30" s="64">
        <f t="shared" si="1"/>
        <v>0.8768</v>
      </c>
      <c r="J30" s="65">
        <f t="shared" si="2"/>
        <v>0.8768</v>
      </c>
      <c r="K30" s="66"/>
    </row>
    <row r="31" ht="14.25" customHeight="1" spans="1:11">
      <c r="A31" s="53">
        <v>24</v>
      </c>
      <c r="B31" s="54" t="s">
        <v>47</v>
      </c>
      <c r="C31" s="54" t="s">
        <v>40</v>
      </c>
      <c r="D31" s="55">
        <v>3.1679</v>
      </c>
      <c r="E31" s="55">
        <v>3.1679</v>
      </c>
      <c r="F31" s="55">
        <v>3.1679</v>
      </c>
      <c r="G31" s="55">
        <v>0</v>
      </c>
      <c r="H31" s="55">
        <v>0</v>
      </c>
      <c r="I31" s="64">
        <f t="shared" si="1"/>
        <v>3.1679</v>
      </c>
      <c r="J31" s="65">
        <f t="shared" si="2"/>
        <v>3.1679</v>
      </c>
      <c r="K31" s="66"/>
    </row>
    <row r="32" ht="14.25" customHeight="1" spans="1:11">
      <c r="A32" s="53">
        <v>25</v>
      </c>
      <c r="B32" s="54" t="s">
        <v>48</v>
      </c>
      <c r="C32" s="54" t="s">
        <v>40</v>
      </c>
      <c r="D32" s="55">
        <v>0.1791</v>
      </c>
      <c r="E32" s="55">
        <v>0.1791</v>
      </c>
      <c r="F32" s="55">
        <v>0.1791</v>
      </c>
      <c r="G32" s="55">
        <v>0</v>
      </c>
      <c r="H32" s="55">
        <v>0</v>
      </c>
      <c r="I32" s="64">
        <f t="shared" si="1"/>
        <v>0.1791</v>
      </c>
      <c r="J32" s="65">
        <f t="shared" si="2"/>
        <v>0.1791</v>
      </c>
      <c r="K32" s="66"/>
    </row>
    <row r="33" ht="14.25" customHeight="1" spans="1:11">
      <c r="A33" s="53">
        <v>26</v>
      </c>
      <c r="B33" s="54" t="s">
        <v>49</v>
      </c>
      <c r="C33" s="54" t="s">
        <v>40</v>
      </c>
      <c r="D33" s="55">
        <v>0.2512</v>
      </c>
      <c r="E33" s="55">
        <v>0.2512</v>
      </c>
      <c r="F33" s="55">
        <v>0.2512</v>
      </c>
      <c r="G33" s="55">
        <v>0</v>
      </c>
      <c r="H33" s="55">
        <v>0</v>
      </c>
      <c r="I33" s="64">
        <f t="shared" si="1"/>
        <v>0.2512</v>
      </c>
      <c r="J33" s="65">
        <f t="shared" si="2"/>
        <v>0.2512</v>
      </c>
      <c r="K33" s="66"/>
    </row>
    <row r="34" ht="14.25" customHeight="1" spans="1:11">
      <c r="A34" s="53">
        <v>27</v>
      </c>
      <c r="B34" s="54" t="s">
        <v>50</v>
      </c>
      <c r="C34" s="54" t="s">
        <v>51</v>
      </c>
      <c r="D34" s="55">
        <v>0.0342</v>
      </c>
      <c r="E34" s="55">
        <v>0.0342</v>
      </c>
      <c r="F34" s="55">
        <v>0.0114</v>
      </c>
      <c r="G34" s="55">
        <v>0</v>
      </c>
      <c r="H34" s="55">
        <v>0</v>
      </c>
      <c r="I34" s="64">
        <f t="shared" si="1"/>
        <v>0.0342</v>
      </c>
      <c r="J34" s="65">
        <f t="shared" si="2"/>
        <v>0.0114</v>
      </c>
      <c r="K34" s="66"/>
    </row>
    <row r="35" ht="14.25" customHeight="1" spans="1:11">
      <c r="A35" s="56" t="s">
        <v>16</v>
      </c>
      <c r="B35" s="57"/>
      <c r="C35" s="58"/>
      <c r="D35" s="55">
        <f>SUM(D22:D34)</f>
        <v>6.5346</v>
      </c>
      <c r="E35" s="55">
        <f>SUM(E22:E34)</f>
        <v>6.4583</v>
      </c>
      <c r="F35" s="55">
        <f>SUM(F22:F34)</f>
        <v>5.8946</v>
      </c>
      <c r="G35" s="55">
        <f>SUM(G22:G34)</f>
        <v>0</v>
      </c>
      <c r="H35" s="55">
        <f>SUM(H22:H34)</f>
        <v>0.0763</v>
      </c>
      <c r="I35" s="64">
        <f t="shared" si="1"/>
        <v>6.5346</v>
      </c>
      <c r="J35" s="65">
        <f t="shared" si="2"/>
        <v>5.8946</v>
      </c>
      <c r="K35" s="66"/>
    </row>
    <row r="36" ht="14.25" customHeight="1" spans="1:11">
      <c r="A36" s="53">
        <v>28</v>
      </c>
      <c r="B36" s="54" t="s">
        <v>52</v>
      </c>
      <c r="C36" s="54" t="s">
        <v>53</v>
      </c>
      <c r="D36" s="55">
        <v>0.3747</v>
      </c>
      <c r="E36" s="55">
        <v>0.3747</v>
      </c>
      <c r="F36" s="55">
        <v>0</v>
      </c>
      <c r="G36" s="55">
        <v>0</v>
      </c>
      <c r="H36" s="55">
        <v>0</v>
      </c>
      <c r="I36" s="64">
        <f t="shared" si="1"/>
        <v>0.3747</v>
      </c>
      <c r="J36" s="65">
        <f t="shared" si="2"/>
        <v>0</v>
      </c>
      <c r="K36" s="66"/>
    </row>
    <row r="37" ht="14.25" customHeight="1" spans="1:11">
      <c r="A37" s="53">
        <v>29</v>
      </c>
      <c r="B37" s="54" t="s">
        <v>54</v>
      </c>
      <c r="C37" s="54" t="s">
        <v>53</v>
      </c>
      <c r="D37" s="55">
        <v>0.0388</v>
      </c>
      <c r="E37" s="55">
        <v>0.0388</v>
      </c>
      <c r="F37" s="55">
        <v>0.0388</v>
      </c>
      <c r="G37" s="55">
        <v>0</v>
      </c>
      <c r="H37" s="55">
        <v>0</v>
      </c>
      <c r="I37" s="64">
        <f t="shared" si="1"/>
        <v>0.0388</v>
      </c>
      <c r="J37" s="65">
        <f t="shared" si="2"/>
        <v>0.0388</v>
      </c>
      <c r="K37" s="66"/>
    </row>
    <row r="38" ht="14.25" customHeight="1" spans="1:11">
      <c r="A38" s="53">
        <v>30</v>
      </c>
      <c r="B38" s="54" t="s">
        <v>55</v>
      </c>
      <c r="C38" s="54" t="s">
        <v>53</v>
      </c>
      <c r="D38" s="55">
        <v>0.5852</v>
      </c>
      <c r="E38" s="55">
        <v>0.5852</v>
      </c>
      <c r="F38" s="55">
        <v>0.0059</v>
      </c>
      <c r="G38" s="55">
        <v>0</v>
      </c>
      <c r="H38" s="55">
        <v>0</v>
      </c>
      <c r="I38" s="64">
        <f t="shared" si="1"/>
        <v>0.5852</v>
      </c>
      <c r="J38" s="65">
        <f t="shared" si="2"/>
        <v>0.0059</v>
      </c>
      <c r="K38" s="66"/>
    </row>
    <row r="39" ht="14.25" customHeight="1" spans="1:11">
      <c r="A39" s="53">
        <v>31</v>
      </c>
      <c r="B39" s="54" t="s">
        <v>56</v>
      </c>
      <c r="C39" s="54" t="s">
        <v>53</v>
      </c>
      <c r="D39" s="55">
        <v>0.7525</v>
      </c>
      <c r="E39" s="55">
        <v>0.7525</v>
      </c>
      <c r="F39" s="55">
        <v>0.7525</v>
      </c>
      <c r="G39" s="55">
        <v>0</v>
      </c>
      <c r="H39" s="55">
        <v>0</v>
      </c>
      <c r="I39" s="64">
        <f t="shared" si="1"/>
        <v>0.7525</v>
      </c>
      <c r="J39" s="65">
        <f t="shared" si="2"/>
        <v>0.7525</v>
      </c>
      <c r="K39" s="66"/>
    </row>
    <row r="40" ht="14.25" customHeight="1" spans="1:11">
      <c r="A40" s="53">
        <v>32</v>
      </c>
      <c r="B40" s="54" t="s">
        <v>57</v>
      </c>
      <c r="C40" s="54" t="s">
        <v>53</v>
      </c>
      <c r="D40" s="55">
        <v>0.6585</v>
      </c>
      <c r="E40" s="55">
        <v>0.6585</v>
      </c>
      <c r="F40" s="55">
        <v>0.0065</v>
      </c>
      <c r="G40" s="55">
        <v>0</v>
      </c>
      <c r="H40" s="55">
        <v>0</v>
      </c>
      <c r="I40" s="64">
        <f t="shared" si="1"/>
        <v>0.6585</v>
      </c>
      <c r="J40" s="65">
        <f t="shared" si="2"/>
        <v>0.0065</v>
      </c>
      <c r="K40" s="66"/>
    </row>
    <row r="41" ht="14.25" customHeight="1" spans="1:11">
      <c r="A41" s="53">
        <v>33</v>
      </c>
      <c r="B41" s="54" t="s">
        <v>58</v>
      </c>
      <c r="C41" s="54" t="s">
        <v>53</v>
      </c>
      <c r="D41" s="55">
        <v>0.007</v>
      </c>
      <c r="E41" s="55">
        <v>0.007</v>
      </c>
      <c r="F41" s="55">
        <v>0.007</v>
      </c>
      <c r="G41" s="55">
        <v>0</v>
      </c>
      <c r="H41" s="55">
        <v>0</v>
      </c>
      <c r="I41" s="64">
        <f t="shared" ref="I41:I72" si="3">D41</f>
        <v>0.007</v>
      </c>
      <c r="J41" s="65">
        <f t="shared" ref="J41:J72" si="4">F41</f>
        <v>0.007</v>
      </c>
      <c r="K41" s="66"/>
    </row>
    <row r="42" ht="14.25" customHeight="1" spans="1:11">
      <c r="A42" s="53">
        <v>34</v>
      </c>
      <c r="B42" s="54" t="s">
        <v>59</v>
      </c>
      <c r="C42" s="54" t="s">
        <v>53</v>
      </c>
      <c r="D42" s="55">
        <v>0.8157</v>
      </c>
      <c r="E42" s="55">
        <v>0.8157</v>
      </c>
      <c r="F42" s="55">
        <v>0.086</v>
      </c>
      <c r="G42" s="55">
        <v>0</v>
      </c>
      <c r="H42" s="55">
        <v>0</v>
      </c>
      <c r="I42" s="64">
        <f t="shared" si="3"/>
        <v>0.8157</v>
      </c>
      <c r="J42" s="65">
        <f t="shared" si="4"/>
        <v>0.086</v>
      </c>
      <c r="K42" s="66"/>
    </row>
    <row r="43" ht="14.25" customHeight="1" spans="1:11">
      <c r="A43" s="53">
        <v>35</v>
      </c>
      <c r="B43" s="54" t="s">
        <v>60</v>
      </c>
      <c r="C43" s="54" t="s">
        <v>53</v>
      </c>
      <c r="D43" s="55">
        <v>0.4383</v>
      </c>
      <c r="E43" s="55">
        <v>0.4383</v>
      </c>
      <c r="F43" s="55">
        <v>0.2521</v>
      </c>
      <c r="G43" s="55">
        <v>0</v>
      </c>
      <c r="H43" s="55">
        <v>0</v>
      </c>
      <c r="I43" s="64">
        <f t="shared" si="3"/>
        <v>0.4383</v>
      </c>
      <c r="J43" s="65">
        <f t="shared" si="4"/>
        <v>0.2521</v>
      </c>
      <c r="K43" s="66"/>
    </row>
    <row r="44" ht="14.25" customHeight="1" spans="1:11">
      <c r="A44" s="53">
        <v>36</v>
      </c>
      <c r="B44" s="54" t="s">
        <v>61</v>
      </c>
      <c r="C44" s="54" t="s">
        <v>62</v>
      </c>
      <c r="D44" s="55">
        <v>0.0295</v>
      </c>
      <c r="E44" s="55">
        <v>0.0295</v>
      </c>
      <c r="F44" s="55">
        <v>0.0295</v>
      </c>
      <c r="G44" s="55">
        <v>0</v>
      </c>
      <c r="H44" s="55">
        <v>0</v>
      </c>
      <c r="I44" s="64">
        <f t="shared" si="3"/>
        <v>0.0295</v>
      </c>
      <c r="J44" s="65">
        <f t="shared" si="4"/>
        <v>0.0295</v>
      </c>
      <c r="K44" s="66"/>
    </row>
    <row r="45" ht="14.25" customHeight="1" spans="1:11">
      <c r="A45" s="53">
        <v>37</v>
      </c>
      <c r="B45" s="54" t="s">
        <v>63</v>
      </c>
      <c r="C45" s="54" t="s">
        <v>62</v>
      </c>
      <c r="D45" s="55">
        <v>0.0679</v>
      </c>
      <c r="E45" s="55">
        <v>0.0679</v>
      </c>
      <c r="F45" s="55">
        <v>0.0679</v>
      </c>
      <c r="G45" s="55">
        <v>0</v>
      </c>
      <c r="H45" s="55">
        <v>0</v>
      </c>
      <c r="I45" s="64">
        <f t="shared" si="3"/>
        <v>0.0679</v>
      </c>
      <c r="J45" s="65">
        <f t="shared" si="4"/>
        <v>0.0679</v>
      </c>
      <c r="K45" s="66"/>
    </row>
    <row r="46" ht="14.25" customHeight="1" spans="1:11">
      <c r="A46" s="53">
        <v>38</v>
      </c>
      <c r="B46" s="54" t="s">
        <v>64</v>
      </c>
      <c r="C46" s="54" t="s">
        <v>65</v>
      </c>
      <c r="D46" s="55">
        <v>0.0515</v>
      </c>
      <c r="E46" s="55">
        <v>0.0515</v>
      </c>
      <c r="F46" s="55">
        <v>0.0515</v>
      </c>
      <c r="G46" s="55">
        <v>0</v>
      </c>
      <c r="H46" s="55">
        <v>0</v>
      </c>
      <c r="I46" s="64">
        <f t="shared" si="3"/>
        <v>0.0515</v>
      </c>
      <c r="J46" s="65">
        <f t="shared" si="4"/>
        <v>0.0515</v>
      </c>
      <c r="K46" s="66"/>
    </row>
    <row r="47" ht="14.25" customHeight="1" spans="1:11">
      <c r="A47" s="53">
        <v>39</v>
      </c>
      <c r="B47" s="54" t="s">
        <v>66</v>
      </c>
      <c r="C47" s="54" t="s">
        <v>67</v>
      </c>
      <c r="D47" s="55">
        <v>0.1704</v>
      </c>
      <c r="E47" s="55">
        <v>0.1704</v>
      </c>
      <c r="F47" s="55">
        <v>0.1704</v>
      </c>
      <c r="G47" s="55">
        <v>0</v>
      </c>
      <c r="H47" s="55">
        <v>0</v>
      </c>
      <c r="I47" s="64">
        <f t="shared" si="3"/>
        <v>0.1704</v>
      </c>
      <c r="J47" s="65">
        <f t="shared" si="4"/>
        <v>0.1704</v>
      </c>
      <c r="K47" s="66"/>
    </row>
    <row r="48" ht="14.25" customHeight="1" spans="1:11">
      <c r="A48" s="53">
        <v>40</v>
      </c>
      <c r="B48" s="54" t="s">
        <v>68</v>
      </c>
      <c r="C48" s="54" t="s">
        <v>69</v>
      </c>
      <c r="D48" s="55">
        <v>0.157</v>
      </c>
      <c r="E48" s="55">
        <v>0.157</v>
      </c>
      <c r="F48" s="55">
        <v>0.157</v>
      </c>
      <c r="G48" s="55">
        <v>0</v>
      </c>
      <c r="H48" s="55">
        <v>0</v>
      </c>
      <c r="I48" s="64">
        <f t="shared" si="3"/>
        <v>0.157</v>
      </c>
      <c r="J48" s="65">
        <f t="shared" si="4"/>
        <v>0.157</v>
      </c>
      <c r="K48" s="66"/>
    </row>
    <row r="49" ht="14.25" customHeight="1" spans="1:11">
      <c r="A49" s="53">
        <v>41</v>
      </c>
      <c r="B49" s="54" t="s">
        <v>70</v>
      </c>
      <c r="C49" s="54" t="s">
        <v>69</v>
      </c>
      <c r="D49" s="55">
        <v>0.1116</v>
      </c>
      <c r="E49" s="55">
        <v>0.1116</v>
      </c>
      <c r="F49" s="55">
        <v>0.1116</v>
      </c>
      <c r="G49" s="55">
        <v>0</v>
      </c>
      <c r="H49" s="55">
        <v>0</v>
      </c>
      <c r="I49" s="64">
        <f t="shared" si="3"/>
        <v>0.1116</v>
      </c>
      <c r="J49" s="65">
        <f t="shared" si="4"/>
        <v>0.1116</v>
      </c>
      <c r="K49" s="66"/>
    </row>
    <row r="50" ht="14.25" customHeight="1" spans="1:11">
      <c r="A50" s="53">
        <v>42</v>
      </c>
      <c r="B50" s="54" t="s">
        <v>71</v>
      </c>
      <c r="C50" s="54" t="s">
        <v>69</v>
      </c>
      <c r="D50" s="55">
        <v>0.0344</v>
      </c>
      <c r="E50" s="55">
        <v>0.0344</v>
      </c>
      <c r="F50" s="55">
        <v>0.0344</v>
      </c>
      <c r="G50" s="55">
        <v>0</v>
      </c>
      <c r="H50" s="55">
        <v>0</v>
      </c>
      <c r="I50" s="64">
        <f t="shared" si="3"/>
        <v>0.0344</v>
      </c>
      <c r="J50" s="65">
        <f t="shared" si="4"/>
        <v>0.0344</v>
      </c>
      <c r="K50" s="66"/>
    </row>
    <row r="51" ht="14.25" customHeight="1" spans="1:11">
      <c r="A51" s="56" t="s">
        <v>16</v>
      </c>
      <c r="B51" s="57"/>
      <c r="C51" s="58"/>
      <c r="D51" s="55">
        <f>SUM(D36:D50)</f>
        <v>4.293</v>
      </c>
      <c r="E51" s="55">
        <f>SUM(E36:E50)</f>
        <v>4.293</v>
      </c>
      <c r="F51" s="55">
        <f>SUM(F36:F50)</f>
        <v>1.7711</v>
      </c>
      <c r="G51" s="55">
        <f>SUM(G36:G50)</f>
        <v>0</v>
      </c>
      <c r="H51" s="55">
        <f>SUM(H36:H50)</f>
        <v>0</v>
      </c>
      <c r="I51" s="64">
        <f t="shared" si="3"/>
        <v>4.293</v>
      </c>
      <c r="J51" s="65">
        <f t="shared" si="4"/>
        <v>1.7711</v>
      </c>
      <c r="K51" s="66"/>
    </row>
    <row r="52" ht="14.25" customHeight="1" spans="1:11">
      <c r="A52" s="53">
        <v>43</v>
      </c>
      <c r="B52" s="54" t="s">
        <v>72</v>
      </c>
      <c r="C52" s="54" t="s">
        <v>73</v>
      </c>
      <c r="D52" s="55">
        <v>0.7359</v>
      </c>
      <c r="E52" s="55">
        <v>0.7359</v>
      </c>
      <c r="F52" s="55">
        <v>0.5408</v>
      </c>
      <c r="G52" s="55">
        <v>0</v>
      </c>
      <c r="H52" s="55">
        <v>0</v>
      </c>
      <c r="I52" s="64">
        <f t="shared" si="3"/>
        <v>0.7359</v>
      </c>
      <c r="J52" s="65">
        <f t="shared" si="4"/>
        <v>0.5408</v>
      </c>
      <c r="K52" s="66"/>
    </row>
    <row r="53" ht="14.25" customHeight="1" spans="1:11">
      <c r="A53" s="56" t="s">
        <v>16</v>
      </c>
      <c r="B53" s="57"/>
      <c r="C53" s="58"/>
      <c r="D53" s="55">
        <f>SUM(D52:D52)</f>
        <v>0.7359</v>
      </c>
      <c r="E53" s="55">
        <f>SUM(E52:E52)</f>
        <v>0.7359</v>
      </c>
      <c r="F53" s="55">
        <f>SUM(F52:F52)</f>
        <v>0.5408</v>
      </c>
      <c r="G53" s="55">
        <f>SUM(G52:G52)</f>
        <v>0</v>
      </c>
      <c r="H53" s="55">
        <f>SUM(H52:H52)</f>
        <v>0</v>
      </c>
      <c r="I53" s="64">
        <f t="shared" si="3"/>
        <v>0.7359</v>
      </c>
      <c r="J53" s="65">
        <f t="shared" si="4"/>
        <v>0.5408</v>
      </c>
      <c r="K53" s="66"/>
    </row>
    <row r="54" ht="14.25" customHeight="1" spans="1:11">
      <c r="A54" s="53">
        <v>44</v>
      </c>
      <c r="B54" s="54" t="s">
        <v>74</v>
      </c>
      <c r="C54" s="54" t="s">
        <v>75</v>
      </c>
      <c r="D54" s="55">
        <v>0.6284</v>
      </c>
      <c r="E54" s="55">
        <v>0.4546</v>
      </c>
      <c r="F54" s="55">
        <v>0.3317</v>
      </c>
      <c r="G54" s="55">
        <v>0</v>
      </c>
      <c r="H54" s="55">
        <v>0.1738</v>
      </c>
      <c r="I54" s="64">
        <f t="shared" si="3"/>
        <v>0.6284</v>
      </c>
      <c r="J54" s="65">
        <f t="shared" si="4"/>
        <v>0.3317</v>
      </c>
      <c r="K54" s="66"/>
    </row>
    <row r="55" ht="14.25" customHeight="1" spans="1:11">
      <c r="A55" s="53">
        <v>45</v>
      </c>
      <c r="B55" s="54" t="s">
        <v>76</v>
      </c>
      <c r="C55" s="54" t="s">
        <v>75</v>
      </c>
      <c r="D55" s="55">
        <v>0.2191</v>
      </c>
      <c r="E55" s="55">
        <v>0.2191</v>
      </c>
      <c r="F55" s="55">
        <v>0.2191</v>
      </c>
      <c r="G55" s="55">
        <v>0</v>
      </c>
      <c r="H55" s="55">
        <v>0</v>
      </c>
      <c r="I55" s="64">
        <f t="shared" si="3"/>
        <v>0.2191</v>
      </c>
      <c r="J55" s="65">
        <f t="shared" si="4"/>
        <v>0.2191</v>
      </c>
      <c r="K55" s="66"/>
    </row>
    <row r="56" ht="14.25" customHeight="1" spans="1:11">
      <c r="A56" s="53">
        <v>46</v>
      </c>
      <c r="B56" s="54" t="s">
        <v>77</v>
      </c>
      <c r="C56" s="54" t="s">
        <v>75</v>
      </c>
      <c r="D56" s="55">
        <v>0.4907</v>
      </c>
      <c r="E56" s="55">
        <v>0.4907</v>
      </c>
      <c r="F56" s="55">
        <v>0</v>
      </c>
      <c r="G56" s="55">
        <v>0</v>
      </c>
      <c r="H56" s="55">
        <v>0</v>
      </c>
      <c r="I56" s="64">
        <f t="shared" si="3"/>
        <v>0.4907</v>
      </c>
      <c r="J56" s="65">
        <f t="shared" si="4"/>
        <v>0</v>
      </c>
      <c r="K56" s="66"/>
    </row>
    <row r="57" ht="14.25" customHeight="1" spans="1:11">
      <c r="A57" s="53">
        <v>47</v>
      </c>
      <c r="B57" s="54" t="s">
        <v>78</v>
      </c>
      <c r="C57" s="54" t="s">
        <v>75</v>
      </c>
      <c r="D57" s="55">
        <v>0.5644</v>
      </c>
      <c r="E57" s="55">
        <v>0.5644</v>
      </c>
      <c r="F57" s="55">
        <v>0</v>
      </c>
      <c r="G57" s="55">
        <v>0</v>
      </c>
      <c r="H57" s="55">
        <v>0</v>
      </c>
      <c r="I57" s="64">
        <f t="shared" si="3"/>
        <v>0.5644</v>
      </c>
      <c r="J57" s="65">
        <f t="shared" si="4"/>
        <v>0</v>
      </c>
      <c r="K57" s="66"/>
    </row>
    <row r="58" ht="14.25" customHeight="1" spans="1:11">
      <c r="A58" s="53">
        <v>48</v>
      </c>
      <c r="B58" s="54" t="s">
        <v>79</v>
      </c>
      <c r="C58" s="54" t="s">
        <v>75</v>
      </c>
      <c r="D58" s="55">
        <v>2.0545</v>
      </c>
      <c r="E58" s="55">
        <v>2.0545</v>
      </c>
      <c r="F58" s="55">
        <v>0.4785</v>
      </c>
      <c r="G58" s="55">
        <v>0</v>
      </c>
      <c r="H58" s="55">
        <v>0</v>
      </c>
      <c r="I58" s="64">
        <f t="shared" si="3"/>
        <v>2.0545</v>
      </c>
      <c r="J58" s="65">
        <f t="shared" si="4"/>
        <v>0.4785</v>
      </c>
      <c r="K58" s="66"/>
    </row>
    <row r="59" ht="14.25" customHeight="1" spans="1:11">
      <c r="A59" s="53">
        <v>49</v>
      </c>
      <c r="B59" s="54" t="s">
        <v>80</v>
      </c>
      <c r="C59" s="54" t="s">
        <v>75</v>
      </c>
      <c r="D59" s="55">
        <v>0.9419</v>
      </c>
      <c r="E59" s="55">
        <v>0.9419</v>
      </c>
      <c r="F59" s="55">
        <v>0</v>
      </c>
      <c r="G59" s="55">
        <v>0</v>
      </c>
      <c r="H59" s="55">
        <v>0</v>
      </c>
      <c r="I59" s="64">
        <f t="shared" si="3"/>
        <v>0.9419</v>
      </c>
      <c r="J59" s="65">
        <f t="shared" si="4"/>
        <v>0</v>
      </c>
      <c r="K59" s="66"/>
    </row>
    <row r="60" ht="14.25" customHeight="1" spans="1:11">
      <c r="A60" s="53">
        <v>50</v>
      </c>
      <c r="B60" s="54" t="s">
        <v>81</v>
      </c>
      <c r="C60" s="54" t="s">
        <v>75</v>
      </c>
      <c r="D60" s="55">
        <v>1.3235</v>
      </c>
      <c r="E60" s="55">
        <v>1.3235</v>
      </c>
      <c r="F60" s="55">
        <v>0</v>
      </c>
      <c r="G60" s="55">
        <v>0</v>
      </c>
      <c r="H60" s="55">
        <v>0</v>
      </c>
      <c r="I60" s="64">
        <f t="shared" si="3"/>
        <v>1.3235</v>
      </c>
      <c r="J60" s="65">
        <f t="shared" si="4"/>
        <v>0</v>
      </c>
      <c r="K60" s="66"/>
    </row>
    <row r="61" ht="14.25" customHeight="1" spans="1:11">
      <c r="A61" s="53">
        <v>51</v>
      </c>
      <c r="B61" s="54" t="s">
        <v>82</v>
      </c>
      <c r="C61" s="54" t="s">
        <v>75</v>
      </c>
      <c r="D61" s="55">
        <v>0.4622</v>
      </c>
      <c r="E61" s="55">
        <v>0.4622</v>
      </c>
      <c r="F61" s="55">
        <v>0.4622</v>
      </c>
      <c r="G61" s="55">
        <v>0</v>
      </c>
      <c r="H61" s="55">
        <v>0</v>
      </c>
      <c r="I61" s="64">
        <f t="shared" si="3"/>
        <v>0.4622</v>
      </c>
      <c r="J61" s="65">
        <f t="shared" si="4"/>
        <v>0.4622</v>
      </c>
      <c r="K61" s="66"/>
    </row>
    <row r="62" ht="14.25" customHeight="1" spans="1:11">
      <c r="A62" s="53">
        <v>52</v>
      </c>
      <c r="B62" s="54" t="s">
        <v>83</v>
      </c>
      <c r="C62" s="54" t="s">
        <v>75</v>
      </c>
      <c r="D62" s="55">
        <v>0.2501</v>
      </c>
      <c r="E62" s="55">
        <v>0.2501</v>
      </c>
      <c r="F62" s="55">
        <v>0.1666</v>
      </c>
      <c r="G62" s="55">
        <v>0</v>
      </c>
      <c r="H62" s="55">
        <v>0</v>
      </c>
      <c r="I62" s="64">
        <f t="shared" si="3"/>
        <v>0.2501</v>
      </c>
      <c r="J62" s="65">
        <f t="shared" si="4"/>
        <v>0.1666</v>
      </c>
      <c r="K62" s="66"/>
    </row>
    <row r="63" ht="14.25" customHeight="1" spans="1:11">
      <c r="A63" s="53">
        <v>53</v>
      </c>
      <c r="B63" s="54" t="s">
        <v>84</v>
      </c>
      <c r="C63" s="54" t="s">
        <v>75</v>
      </c>
      <c r="D63" s="55">
        <v>0.7639</v>
      </c>
      <c r="E63" s="55">
        <v>0.7639</v>
      </c>
      <c r="F63" s="55">
        <v>0.5633</v>
      </c>
      <c r="G63" s="55">
        <v>0</v>
      </c>
      <c r="H63" s="55">
        <v>0</v>
      </c>
      <c r="I63" s="64">
        <f t="shared" si="3"/>
        <v>0.7639</v>
      </c>
      <c r="J63" s="65">
        <f t="shared" si="4"/>
        <v>0.5633</v>
      </c>
      <c r="K63" s="66"/>
    </row>
    <row r="64" ht="14.25" customHeight="1" spans="1:11">
      <c r="A64" s="53">
        <v>54</v>
      </c>
      <c r="B64" s="54" t="s">
        <v>85</v>
      </c>
      <c r="C64" s="54" t="s">
        <v>75</v>
      </c>
      <c r="D64" s="55">
        <v>3.6624</v>
      </c>
      <c r="E64" s="55">
        <v>3.6624</v>
      </c>
      <c r="F64" s="55">
        <v>2.7518</v>
      </c>
      <c r="G64" s="55">
        <v>0</v>
      </c>
      <c r="H64" s="55">
        <v>0</v>
      </c>
      <c r="I64" s="64">
        <f t="shared" si="3"/>
        <v>3.6624</v>
      </c>
      <c r="J64" s="65">
        <f t="shared" si="4"/>
        <v>2.7518</v>
      </c>
      <c r="K64" s="66"/>
    </row>
    <row r="65" ht="14.25" customHeight="1" spans="1:11">
      <c r="A65" s="53">
        <v>55</v>
      </c>
      <c r="B65" s="54" t="s">
        <v>86</v>
      </c>
      <c r="C65" s="54" t="s">
        <v>75</v>
      </c>
      <c r="D65" s="55">
        <v>0.4528</v>
      </c>
      <c r="E65" s="55">
        <v>0.4528</v>
      </c>
      <c r="F65" s="55">
        <v>0.4528</v>
      </c>
      <c r="G65" s="55">
        <v>0</v>
      </c>
      <c r="H65" s="55">
        <v>0</v>
      </c>
      <c r="I65" s="64">
        <f t="shared" si="3"/>
        <v>0.4528</v>
      </c>
      <c r="J65" s="65">
        <f t="shared" si="4"/>
        <v>0.4528</v>
      </c>
      <c r="K65" s="66"/>
    </row>
    <row r="66" ht="14.25" customHeight="1" spans="1:11">
      <c r="A66" s="53">
        <v>56</v>
      </c>
      <c r="B66" s="54" t="s">
        <v>87</v>
      </c>
      <c r="C66" s="54" t="s">
        <v>88</v>
      </c>
      <c r="D66" s="55">
        <v>0.3186</v>
      </c>
      <c r="E66" s="55">
        <v>0.3186</v>
      </c>
      <c r="F66" s="55">
        <v>0.3186</v>
      </c>
      <c r="G66" s="55">
        <v>0</v>
      </c>
      <c r="H66" s="55">
        <v>0</v>
      </c>
      <c r="I66" s="64">
        <f t="shared" si="3"/>
        <v>0.3186</v>
      </c>
      <c r="J66" s="65">
        <f t="shared" si="4"/>
        <v>0.3186</v>
      </c>
      <c r="K66" s="66"/>
    </row>
    <row r="67" ht="14.25" customHeight="1" spans="1:11">
      <c r="A67" s="53">
        <v>57</v>
      </c>
      <c r="B67" s="54" t="s">
        <v>89</v>
      </c>
      <c r="C67" s="54" t="s">
        <v>88</v>
      </c>
      <c r="D67" s="55">
        <v>0.172</v>
      </c>
      <c r="E67" s="55">
        <v>0.172</v>
      </c>
      <c r="F67" s="55">
        <v>0.172</v>
      </c>
      <c r="G67" s="55">
        <v>0</v>
      </c>
      <c r="H67" s="55">
        <v>0</v>
      </c>
      <c r="I67" s="64">
        <f t="shared" si="3"/>
        <v>0.172</v>
      </c>
      <c r="J67" s="65">
        <f t="shared" si="4"/>
        <v>0.172</v>
      </c>
      <c r="K67" s="66"/>
    </row>
    <row r="68" ht="14.25" customHeight="1" spans="1:11">
      <c r="A68" s="56" t="s">
        <v>16</v>
      </c>
      <c r="B68" s="57"/>
      <c r="C68" s="58"/>
      <c r="D68" s="55">
        <f>SUM(D54:D67)</f>
        <v>12.3045</v>
      </c>
      <c r="E68" s="55">
        <f>SUM(E54:E67)</f>
        <v>12.1307</v>
      </c>
      <c r="F68" s="55">
        <f>SUM(F54:F67)</f>
        <v>5.9166</v>
      </c>
      <c r="G68" s="55">
        <f>SUM(G54:G67)</f>
        <v>0</v>
      </c>
      <c r="H68" s="55">
        <f>SUM(H54:H67)</f>
        <v>0.1738</v>
      </c>
      <c r="I68" s="64">
        <f t="shared" si="3"/>
        <v>12.3045</v>
      </c>
      <c r="J68" s="65">
        <f t="shared" si="4"/>
        <v>5.9166</v>
      </c>
      <c r="K68" s="66"/>
    </row>
    <row r="69" ht="14.25" customHeight="1" spans="1:11">
      <c r="A69" s="53">
        <v>58</v>
      </c>
      <c r="B69" s="54" t="s">
        <v>90</v>
      </c>
      <c r="C69" s="54" t="s">
        <v>91</v>
      </c>
      <c r="D69" s="55">
        <v>0.0559</v>
      </c>
      <c r="E69" s="55">
        <v>0.0559</v>
      </c>
      <c r="F69" s="55">
        <v>0.0559</v>
      </c>
      <c r="G69" s="55">
        <v>0</v>
      </c>
      <c r="H69" s="55">
        <v>0</v>
      </c>
      <c r="I69" s="64">
        <f t="shared" si="3"/>
        <v>0.0559</v>
      </c>
      <c r="J69" s="65">
        <f t="shared" si="4"/>
        <v>0.0559</v>
      </c>
      <c r="K69" s="66"/>
    </row>
    <row r="70" ht="14.25" customHeight="1" spans="1:11">
      <c r="A70" s="53">
        <v>59</v>
      </c>
      <c r="B70" s="54" t="s">
        <v>92</v>
      </c>
      <c r="C70" s="54" t="s">
        <v>91</v>
      </c>
      <c r="D70" s="55">
        <v>0.0934</v>
      </c>
      <c r="E70" s="55">
        <v>0.0934</v>
      </c>
      <c r="F70" s="55">
        <v>0.0933</v>
      </c>
      <c r="G70" s="55">
        <v>0</v>
      </c>
      <c r="H70" s="55">
        <v>0</v>
      </c>
      <c r="I70" s="64">
        <f t="shared" si="3"/>
        <v>0.0934</v>
      </c>
      <c r="J70" s="65">
        <f t="shared" si="4"/>
        <v>0.0933</v>
      </c>
      <c r="K70" s="66"/>
    </row>
    <row r="71" ht="14.25" customHeight="1" spans="1:11">
      <c r="A71" s="53">
        <v>60</v>
      </c>
      <c r="B71" s="54" t="s">
        <v>93</v>
      </c>
      <c r="C71" s="54" t="s">
        <v>91</v>
      </c>
      <c r="D71" s="55">
        <v>0.0465</v>
      </c>
      <c r="E71" s="55">
        <v>0.0465</v>
      </c>
      <c r="F71" s="55">
        <v>0.0465</v>
      </c>
      <c r="G71" s="55">
        <v>0</v>
      </c>
      <c r="H71" s="55">
        <v>0</v>
      </c>
      <c r="I71" s="64">
        <f t="shared" si="3"/>
        <v>0.0465</v>
      </c>
      <c r="J71" s="65">
        <f t="shared" si="4"/>
        <v>0.0465</v>
      </c>
      <c r="K71" s="66"/>
    </row>
    <row r="72" ht="14.25" customHeight="1" spans="1:11">
      <c r="A72" s="53">
        <v>61</v>
      </c>
      <c r="B72" s="54" t="s">
        <v>94</v>
      </c>
      <c r="C72" s="54" t="s">
        <v>95</v>
      </c>
      <c r="D72" s="55">
        <v>3.7686</v>
      </c>
      <c r="E72" s="55">
        <v>3.7686</v>
      </c>
      <c r="F72" s="55">
        <v>3.7686</v>
      </c>
      <c r="G72" s="55">
        <v>0</v>
      </c>
      <c r="H72" s="55">
        <v>0</v>
      </c>
      <c r="I72" s="64">
        <f t="shared" si="3"/>
        <v>3.7686</v>
      </c>
      <c r="J72" s="65">
        <f t="shared" si="4"/>
        <v>3.7686</v>
      </c>
      <c r="K72" s="66"/>
    </row>
    <row r="73" ht="14.25" customHeight="1" spans="1:11">
      <c r="A73" s="53">
        <v>62</v>
      </c>
      <c r="B73" s="54" t="s">
        <v>96</v>
      </c>
      <c r="C73" s="54" t="s">
        <v>97</v>
      </c>
      <c r="D73" s="55">
        <v>0.8495</v>
      </c>
      <c r="E73" s="55">
        <v>0.8495</v>
      </c>
      <c r="F73" s="55">
        <v>0.4084</v>
      </c>
      <c r="G73" s="55">
        <v>0</v>
      </c>
      <c r="H73" s="55">
        <v>0</v>
      </c>
      <c r="I73" s="64">
        <f>D73</f>
        <v>0.8495</v>
      </c>
      <c r="J73" s="65">
        <f>F73</f>
        <v>0.4084</v>
      </c>
      <c r="K73" s="66"/>
    </row>
    <row r="74" ht="14.25" customHeight="1" spans="1:11">
      <c r="A74" s="53">
        <v>63</v>
      </c>
      <c r="B74" s="54" t="s">
        <v>98</v>
      </c>
      <c r="C74" s="54" t="s">
        <v>97</v>
      </c>
      <c r="D74" s="55">
        <v>1.4181</v>
      </c>
      <c r="E74" s="55">
        <v>1.4181</v>
      </c>
      <c r="F74" s="55">
        <v>0</v>
      </c>
      <c r="G74" s="55">
        <v>0</v>
      </c>
      <c r="H74" s="55">
        <v>0</v>
      </c>
      <c r="I74" s="64">
        <f>D74</f>
        <v>1.4181</v>
      </c>
      <c r="J74" s="65">
        <f>F74</f>
        <v>0</v>
      </c>
      <c r="K74" s="66"/>
    </row>
    <row r="75" ht="14.25" customHeight="1" spans="1:11">
      <c r="A75" s="53">
        <v>64</v>
      </c>
      <c r="B75" s="54" t="s">
        <v>99</v>
      </c>
      <c r="C75" s="54" t="s">
        <v>100</v>
      </c>
      <c r="D75" s="55">
        <v>0.045</v>
      </c>
      <c r="E75" s="55">
        <v>0.045</v>
      </c>
      <c r="F75" s="55">
        <v>0.045</v>
      </c>
      <c r="G75" s="55">
        <v>0</v>
      </c>
      <c r="H75" s="55">
        <v>0</v>
      </c>
      <c r="I75" s="64">
        <f>D75</f>
        <v>0.045</v>
      </c>
      <c r="J75" s="65">
        <f>F75</f>
        <v>0.045</v>
      </c>
      <c r="K75" s="66"/>
    </row>
    <row r="76" ht="14.25" customHeight="1" spans="1:11">
      <c r="A76" s="53">
        <v>65</v>
      </c>
      <c r="B76" s="54" t="s">
        <v>101</v>
      </c>
      <c r="C76" s="54" t="s">
        <v>100</v>
      </c>
      <c r="D76" s="55">
        <v>0.2694</v>
      </c>
      <c r="E76" s="55">
        <v>0.2694</v>
      </c>
      <c r="F76" s="55">
        <v>0.0051</v>
      </c>
      <c r="G76" s="55">
        <v>0</v>
      </c>
      <c r="H76" s="55">
        <v>0</v>
      </c>
      <c r="I76" s="64">
        <f>D76</f>
        <v>0.2694</v>
      </c>
      <c r="J76" s="65">
        <f>F76</f>
        <v>0.0051</v>
      </c>
      <c r="K76" s="66"/>
    </row>
    <row r="77" ht="14.25" customHeight="1" spans="1:11">
      <c r="A77" s="53">
        <v>66</v>
      </c>
      <c r="B77" s="54" t="s">
        <v>102</v>
      </c>
      <c r="C77" s="54" t="s">
        <v>100</v>
      </c>
      <c r="D77" s="55">
        <v>0.0758</v>
      </c>
      <c r="E77" s="55">
        <v>0.0758</v>
      </c>
      <c r="F77" s="55">
        <v>0.0758</v>
      </c>
      <c r="G77" s="55">
        <v>0</v>
      </c>
      <c r="H77" s="55">
        <v>0</v>
      </c>
      <c r="I77" s="64">
        <f>D77</f>
        <v>0.0758</v>
      </c>
      <c r="J77" s="65">
        <f>F77</f>
        <v>0.0758</v>
      </c>
      <c r="K77" s="66"/>
    </row>
    <row r="78" ht="14.25" customHeight="1" spans="1:11">
      <c r="A78" s="53">
        <v>67</v>
      </c>
      <c r="B78" s="54" t="s">
        <v>103</v>
      </c>
      <c r="C78" s="54" t="s">
        <v>100</v>
      </c>
      <c r="D78" s="55">
        <v>0.16</v>
      </c>
      <c r="E78" s="55">
        <v>0.16</v>
      </c>
      <c r="F78" s="55">
        <v>0.16</v>
      </c>
      <c r="G78" s="55">
        <v>0</v>
      </c>
      <c r="H78" s="55">
        <v>0</v>
      </c>
      <c r="I78" s="64">
        <f>D78</f>
        <v>0.16</v>
      </c>
      <c r="J78" s="65">
        <f>F78</f>
        <v>0.16</v>
      </c>
      <c r="K78" s="66"/>
    </row>
    <row r="79" ht="14.25" customHeight="1" spans="1:11">
      <c r="A79" s="53">
        <v>68</v>
      </c>
      <c r="B79" s="54" t="s">
        <v>104</v>
      </c>
      <c r="C79" s="54" t="s">
        <v>100</v>
      </c>
      <c r="D79" s="55">
        <v>0.3793</v>
      </c>
      <c r="E79" s="55">
        <v>0.3793</v>
      </c>
      <c r="F79" s="55">
        <v>0.1806</v>
      </c>
      <c r="G79" s="55">
        <v>0</v>
      </c>
      <c r="H79" s="55">
        <v>0</v>
      </c>
      <c r="I79" s="64">
        <f t="shared" ref="I79:I84" si="5">D79</f>
        <v>0.3793</v>
      </c>
      <c r="J79" s="65">
        <f t="shared" ref="J79:J84" si="6">F79</f>
        <v>0.1806</v>
      </c>
      <c r="K79" s="66"/>
    </row>
    <row r="80" ht="14.25" customHeight="1" spans="1:11">
      <c r="A80" s="53">
        <v>69</v>
      </c>
      <c r="B80" s="54" t="s">
        <v>105</v>
      </c>
      <c r="C80" s="54" t="s">
        <v>100</v>
      </c>
      <c r="D80" s="55">
        <v>0.2197</v>
      </c>
      <c r="E80" s="55">
        <v>0.2197</v>
      </c>
      <c r="F80" s="55">
        <v>0.2197</v>
      </c>
      <c r="G80" s="55">
        <v>0</v>
      </c>
      <c r="H80" s="55">
        <v>0</v>
      </c>
      <c r="I80" s="64">
        <f t="shared" si="5"/>
        <v>0.2197</v>
      </c>
      <c r="J80" s="65">
        <f t="shared" si="6"/>
        <v>0.2197</v>
      </c>
      <c r="K80" s="66"/>
    </row>
    <row r="81" ht="14.25" customHeight="1" spans="1:11">
      <c r="A81" s="53">
        <v>70</v>
      </c>
      <c r="B81" s="54" t="s">
        <v>106</v>
      </c>
      <c r="C81" s="54" t="s">
        <v>100</v>
      </c>
      <c r="D81" s="55">
        <v>0.666</v>
      </c>
      <c r="E81" s="55">
        <v>0.666</v>
      </c>
      <c r="F81" s="55">
        <v>0.5356</v>
      </c>
      <c r="G81" s="55">
        <v>0</v>
      </c>
      <c r="H81" s="55">
        <v>0</v>
      </c>
      <c r="I81" s="64">
        <f t="shared" si="5"/>
        <v>0.666</v>
      </c>
      <c r="J81" s="65">
        <f t="shared" si="6"/>
        <v>0.5356</v>
      </c>
      <c r="K81" s="66"/>
    </row>
    <row r="82" ht="14.25" customHeight="1" spans="1:11">
      <c r="A82" s="56" t="s">
        <v>16</v>
      </c>
      <c r="B82" s="57"/>
      <c r="C82" s="58"/>
      <c r="D82" s="70">
        <f>SUM(D69:D81)</f>
        <v>8.0472</v>
      </c>
      <c r="E82" s="70">
        <f>SUM(E69:E81)</f>
        <v>8.0472</v>
      </c>
      <c r="F82" s="70">
        <f>SUM(F69:F81)</f>
        <v>5.5945</v>
      </c>
      <c r="G82" s="70">
        <f>SUM(G69:G81)</f>
        <v>0</v>
      </c>
      <c r="H82" s="70">
        <f>SUM(H69:H81)</f>
        <v>0</v>
      </c>
      <c r="I82" s="64">
        <f t="shared" si="5"/>
        <v>8.0472</v>
      </c>
      <c r="J82" s="65">
        <f t="shared" si="6"/>
        <v>5.5945</v>
      </c>
      <c r="K82" s="66"/>
    </row>
    <row r="83" ht="24" customHeight="1" spans="1:11">
      <c r="A83" s="71" t="s">
        <v>107</v>
      </c>
      <c r="B83" s="71"/>
      <c r="C83" s="71"/>
      <c r="D83" s="72" t="s">
        <v>108</v>
      </c>
      <c r="E83" s="72"/>
      <c r="F83" s="72"/>
      <c r="G83" s="72"/>
      <c r="H83" s="72"/>
      <c r="I83" s="73">
        <v>53.3333</v>
      </c>
      <c r="J83" s="73">
        <v>53.3333</v>
      </c>
      <c r="K83" s="72"/>
    </row>
    <row r="84" ht="14.25" customHeight="1" spans="1:11">
      <c r="A84" s="71" t="s">
        <v>109</v>
      </c>
      <c r="B84" s="71"/>
      <c r="C84" s="71"/>
      <c r="D84" s="73">
        <f>SUM(D7,D16,D21,D35)</f>
        <v>21.6361</v>
      </c>
      <c r="E84" s="73">
        <f>SUM(E7,E16,E21,E35)</f>
        <v>18.9796</v>
      </c>
      <c r="F84" s="73">
        <f>SUM(F7,F16,F21,F35)</f>
        <v>11.28</v>
      </c>
      <c r="G84" s="73">
        <f>SUM(G7,G16,G21,G35)</f>
        <v>0</v>
      </c>
      <c r="H84" s="73">
        <f>SUM(H7,H16,H21,H35)</f>
        <v>2.6565</v>
      </c>
      <c r="I84" s="64">
        <f t="shared" si="5"/>
        <v>21.6361</v>
      </c>
      <c r="J84" s="65">
        <f t="shared" si="6"/>
        <v>11.28</v>
      </c>
      <c r="K84" s="72"/>
    </row>
    <row r="85" ht="14.25" customHeight="1" spans="1:11">
      <c r="A85" s="71" t="s">
        <v>110</v>
      </c>
      <c r="B85" s="71"/>
      <c r="C85" s="71"/>
      <c r="D85" s="73">
        <f>SUM(D51,D53,D68,D82)</f>
        <v>25.3806</v>
      </c>
      <c r="E85" s="73">
        <f>SUM(E51,E53,E68,E82)</f>
        <v>25.2068</v>
      </c>
      <c r="F85" s="73">
        <f>SUM(F51,F53,F68,F82)</f>
        <v>13.823</v>
      </c>
      <c r="G85" s="73">
        <f>SUM(G51,G53,G68,G82)</f>
        <v>0</v>
      </c>
      <c r="H85" s="73">
        <f>SUM(H51,H53,H68,H82)</f>
        <v>0.1738</v>
      </c>
      <c r="I85" s="64">
        <f>D85</f>
        <v>25.3806</v>
      </c>
      <c r="J85" s="65">
        <f>F85</f>
        <v>13.823</v>
      </c>
      <c r="K85" s="72"/>
    </row>
    <row r="86" ht="14.25" customHeight="1" spans="1:11">
      <c r="A86" s="71" t="s">
        <v>111</v>
      </c>
      <c r="B86" s="71"/>
      <c r="C86" s="71"/>
      <c r="D86" s="73">
        <f>SUM(D7,D16,D21,D35,D51,D53,D68,D82)</f>
        <v>47.0167</v>
      </c>
      <c r="E86" s="73">
        <f>SUM(E7,E16,E21,E35,E51,E53,E68,E82)</f>
        <v>44.1864</v>
      </c>
      <c r="F86" s="73">
        <f>SUM(F7,F16,F21,F35,F51,F53,F68,F82)</f>
        <v>25.103</v>
      </c>
      <c r="G86" s="73">
        <f>SUM(G7,G16,G21,G35,G51,G53,G68,G82)</f>
        <v>0</v>
      </c>
      <c r="H86" s="73">
        <f>SUM(H7,H16,H21,H35,H51,H53,H68,H82)</f>
        <v>2.8303</v>
      </c>
      <c r="I86" s="64">
        <f>D86</f>
        <v>47.0167</v>
      </c>
      <c r="J86" s="65">
        <f>F86</f>
        <v>25.103</v>
      </c>
      <c r="K86" s="72"/>
    </row>
    <row r="87" ht="14.25" customHeight="1" spans="1:11">
      <c r="A87" s="71" t="s">
        <v>112</v>
      </c>
      <c r="B87" s="71"/>
      <c r="C87" s="71"/>
      <c r="D87" s="73">
        <v>100.35</v>
      </c>
      <c r="E87" s="73">
        <v>97.5197</v>
      </c>
      <c r="F87" s="73">
        <v>78.4363</v>
      </c>
      <c r="G87" s="73">
        <v>0</v>
      </c>
      <c r="H87" s="73">
        <f>SUM(H86:H86)</f>
        <v>2.8303</v>
      </c>
      <c r="I87" s="73">
        <f>D87</f>
        <v>100.35</v>
      </c>
      <c r="J87" s="73">
        <f>F87</f>
        <v>78.4363</v>
      </c>
      <c r="K87" s="72"/>
    </row>
    <row r="88" ht="14.25" customHeight="1" spans="1:11">
      <c r="A88" s="53">
        <v>1</v>
      </c>
      <c r="B88" s="74" t="s">
        <v>113</v>
      </c>
      <c r="C88" s="74" t="s">
        <v>114</v>
      </c>
      <c r="D88" s="73">
        <v>0.1658</v>
      </c>
      <c r="E88" s="73">
        <v>0.1233</v>
      </c>
      <c r="F88" s="73">
        <v>0.1233</v>
      </c>
      <c r="G88" s="73">
        <v>0</v>
      </c>
      <c r="H88" s="73">
        <v>0.0425</v>
      </c>
      <c r="I88" s="73">
        <f t="shared" ref="I88:I116" si="7">D88</f>
        <v>0.1658</v>
      </c>
      <c r="J88" s="73">
        <f t="shared" ref="J88:J116" si="8">F88</f>
        <v>0.1233</v>
      </c>
      <c r="K88" s="72" t="s">
        <v>115</v>
      </c>
    </row>
    <row r="89" ht="14.25" customHeight="1" spans="1:11">
      <c r="A89" s="74" t="s">
        <v>16</v>
      </c>
      <c r="B89" s="74"/>
      <c r="C89" s="74"/>
      <c r="D89" s="73">
        <f>SUM(D88)</f>
        <v>0.1658</v>
      </c>
      <c r="E89" s="73">
        <f>SUM(E88)</f>
        <v>0.1233</v>
      </c>
      <c r="F89" s="73">
        <f>SUM(F88)</f>
        <v>0.1233</v>
      </c>
      <c r="G89" s="73">
        <f>SUM(G88)</f>
        <v>0</v>
      </c>
      <c r="H89" s="73">
        <f>SUM(H88)</f>
        <v>0.0425</v>
      </c>
      <c r="I89" s="73">
        <f t="shared" si="7"/>
        <v>0.1658</v>
      </c>
      <c r="J89" s="73">
        <f t="shared" si="8"/>
        <v>0.1233</v>
      </c>
      <c r="K89" s="72"/>
    </row>
    <row r="90" ht="14.25" customHeight="1" spans="1:11">
      <c r="A90" s="53">
        <v>2</v>
      </c>
      <c r="B90" s="74" t="s">
        <v>116</v>
      </c>
      <c r="C90" s="74" t="s">
        <v>117</v>
      </c>
      <c r="D90" s="73">
        <v>1.3503</v>
      </c>
      <c r="E90" s="73">
        <v>1.3503</v>
      </c>
      <c r="F90" s="73">
        <v>1.3503</v>
      </c>
      <c r="G90" s="73">
        <v>0</v>
      </c>
      <c r="H90" s="73">
        <v>0</v>
      </c>
      <c r="I90" s="73">
        <f t="shared" si="7"/>
        <v>1.3503</v>
      </c>
      <c r="J90" s="73">
        <f t="shared" si="8"/>
        <v>1.3503</v>
      </c>
      <c r="K90" s="72" t="s">
        <v>118</v>
      </c>
    </row>
    <row r="91" ht="14.25" customHeight="1" spans="1:11">
      <c r="A91" s="53">
        <v>3</v>
      </c>
      <c r="B91" s="74" t="s">
        <v>119</v>
      </c>
      <c r="C91" s="74" t="s">
        <v>120</v>
      </c>
      <c r="D91" s="73">
        <v>0.4542</v>
      </c>
      <c r="E91" s="73">
        <v>0.3978</v>
      </c>
      <c r="F91" s="73">
        <v>0.3978</v>
      </c>
      <c r="G91" s="73">
        <v>0</v>
      </c>
      <c r="H91" s="73">
        <v>0.0564</v>
      </c>
      <c r="I91" s="73">
        <f t="shared" si="7"/>
        <v>0.4542</v>
      </c>
      <c r="J91" s="73">
        <f t="shared" si="8"/>
        <v>0.3978</v>
      </c>
      <c r="K91" s="72" t="s">
        <v>121</v>
      </c>
    </row>
    <row r="92" ht="14.25" customHeight="1" spans="1:11">
      <c r="A92" s="53">
        <v>4</v>
      </c>
      <c r="B92" s="74" t="s">
        <v>122</v>
      </c>
      <c r="C92" s="74" t="s">
        <v>123</v>
      </c>
      <c r="D92" s="73">
        <v>2.316</v>
      </c>
      <c r="E92" s="73">
        <v>2.19</v>
      </c>
      <c r="F92" s="73">
        <v>0.8806</v>
      </c>
      <c r="G92" s="73">
        <v>0</v>
      </c>
      <c r="H92" s="73">
        <v>0.126</v>
      </c>
      <c r="I92" s="73">
        <f t="shared" si="7"/>
        <v>2.316</v>
      </c>
      <c r="J92" s="73">
        <f t="shared" si="8"/>
        <v>0.8806</v>
      </c>
      <c r="K92" s="72" t="s">
        <v>115</v>
      </c>
    </row>
    <row r="93" ht="14.25" customHeight="1" spans="1:11">
      <c r="A93" s="53">
        <v>5</v>
      </c>
      <c r="B93" s="74" t="s">
        <v>124</v>
      </c>
      <c r="C93" s="74" t="s">
        <v>125</v>
      </c>
      <c r="D93" s="73">
        <v>0.1494</v>
      </c>
      <c r="E93" s="73">
        <v>0.1494</v>
      </c>
      <c r="F93" s="73">
        <v>0.0002</v>
      </c>
      <c r="G93" s="73">
        <v>0</v>
      </c>
      <c r="H93" s="73">
        <v>0</v>
      </c>
      <c r="I93" s="73">
        <f t="shared" si="7"/>
        <v>0.1494</v>
      </c>
      <c r="J93" s="73">
        <f t="shared" si="8"/>
        <v>0.0002</v>
      </c>
      <c r="K93" s="72" t="s">
        <v>126</v>
      </c>
    </row>
    <row r="94" ht="14.25" customHeight="1" spans="1:11">
      <c r="A94" s="53">
        <v>6</v>
      </c>
      <c r="B94" s="74" t="s">
        <v>127</v>
      </c>
      <c r="C94" s="74" t="s">
        <v>128</v>
      </c>
      <c r="D94" s="73">
        <v>0.0004</v>
      </c>
      <c r="E94" s="73">
        <v>0.0004</v>
      </c>
      <c r="F94" s="73">
        <v>0.0004</v>
      </c>
      <c r="G94" s="73">
        <v>0</v>
      </c>
      <c r="H94" s="73">
        <v>0</v>
      </c>
      <c r="I94" s="73">
        <f t="shared" si="7"/>
        <v>0.0004</v>
      </c>
      <c r="J94" s="73">
        <f t="shared" si="8"/>
        <v>0.0004</v>
      </c>
      <c r="K94" s="72" t="s">
        <v>129</v>
      </c>
    </row>
    <row r="95" s="43" customFormat="1" ht="14.25" customHeight="1" spans="1:11">
      <c r="A95" s="59">
        <v>7</v>
      </c>
      <c r="B95" s="75" t="s">
        <v>130</v>
      </c>
      <c r="C95" s="75" t="s">
        <v>131</v>
      </c>
      <c r="D95" s="76">
        <v>6.6085</v>
      </c>
      <c r="E95" s="76">
        <v>6.6085</v>
      </c>
      <c r="F95" s="76">
        <v>5.0721</v>
      </c>
      <c r="G95" s="76">
        <v>0</v>
      </c>
      <c r="H95" s="76">
        <v>0</v>
      </c>
      <c r="I95" s="76">
        <f t="shared" si="7"/>
        <v>6.6085</v>
      </c>
      <c r="J95" s="76">
        <f t="shared" si="8"/>
        <v>5.0721</v>
      </c>
      <c r="K95" s="20" t="s">
        <v>132</v>
      </c>
    </row>
    <row r="96" ht="14.25" customHeight="1" spans="1:11">
      <c r="A96" s="53">
        <v>8</v>
      </c>
      <c r="B96" s="74" t="s">
        <v>133</v>
      </c>
      <c r="C96" s="74" t="s">
        <v>134</v>
      </c>
      <c r="D96" s="73">
        <v>4.6873</v>
      </c>
      <c r="E96" s="73">
        <v>2.617</v>
      </c>
      <c r="F96" s="73">
        <v>1.2221</v>
      </c>
      <c r="G96" s="73">
        <v>0</v>
      </c>
      <c r="H96" s="73">
        <v>2.0703</v>
      </c>
      <c r="I96" s="73">
        <f t="shared" si="7"/>
        <v>4.6873</v>
      </c>
      <c r="J96" s="73">
        <f t="shared" si="8"/>
        <v>1.2221</v>
      </c>
      <c r="K96" s="72" t="s">
        <v>135</v>
      </c>
    </row>
    <row r="97" ht="14.25" customHeight="1" spans="1:11">
      <c r="A97" s="53">
        <v>9</v>
      </c>
      <c r="B97" s="74" t="s">
        <v>136</v>
      </c>
      <c r="C97" s="74" t="s">
        <v>137</v>
      </c>
      <c r="D97" s="73">
        <v>0.3308</v>
      </c>
      <c r="E97" s="73">
        <v>0.3308</v>
      </c>
      <c r="F97" s="73">
        <v>0.3308</v>
      </c>
      <c r="G97" s="73">
        <v>0</v>
      </c>
      <c r="H97" s="73">
        <v>0</v>
      </c>
      <c r="I97" s="73">
        <f t="shared" si="7"/>
        <v>0.3308</v>
      </c>
      <c r="J97" s="73">
        <f t="shared" si="8"/>
        <v>0.3308</v>
      </c>
      <c r="K97" s="72" t="s">
        <v>115</v>
      </c>
    </row>
    <row r="98" ht="14.25" customHeight="1" spans="1:11">
      <c r="A98" s="74" t="s">
        <v>16</v>
      </c>
      <c r="B98" s="74"/>
      <c r="C98" s="74"/>
      <c r="D98" s="73">
        <f>SUM(D90:D97)</f>
        <v>15.8969</v>
      </c>
      <c r="E98" s="73">
        <f>SUM(E90:E97)</f>
        <v>13.6442</v>
      </c>
      <c r="F98" s="73">
        <f>SUM(F90:F97)</f>
        <v>9.2543</v>
      </c>
      <c r="G98" s="73">
        <f>SUM(G90:G97)</f>
        <v>0</v>
      </c>
      <c r="H98" s="73">
        <f>SUM(H90:H97)</f>
        <v>2.2527</v>
      </c>
      <c r="I98" s="73">
        <f t="shared" si="7"/>
        <v>15.8969</v>
      </c>
      <c r="J98" s="73">
        <f t="shared" si="8"/>
        <v>9.2543</v>
      </c>
      <c r="K98" s="72"/>
    </row>
    <row r="99" ht="14.25" customHeight="1" spans="1:11">
      <c r="A99" s="53">
        <v>10</v>
      </c>
      <c r="B99" s="74" t="s">
        <v>138</v>
      </c>
      <c r="C99" s="74" t="s">
        <v>139</v>
      </c>
      <c r="D99" s="73">
        <v>9.039</v>
      </c>
      <c r="E99" s="73">
        <v>8.2702</v>
      </c>
      <c r="F99" s="73">
        <v>6.2868</v>
      </c>
      <c r="G99" s="73">
        <v>0.5276</v>
      </c>
      <c r="H99" s="73">
        <v>0.2412</v>
      </c>
      <c r="I99" s="73">
        <f t="shared" si="7"/>
        <v>9.039</v>
      </c>
      <c r="J99" s="73">
        <f t="shared" si="8"/>
        <v>6.2868</v>
      </c>
      <c r="K99" s="72" t="s">
        <v>140</v>
      </c>
    </row>
    <row r="100" ht="14.25" customHeight="1" spans="1:11">
      <c r="A100" s="53">
        <v>11</v>
      </c>
      <c r="B100" s="74" t="s">
        <v>141</v>
      </c>
      <c r="C100" s="74" t="s">
        <v>142</v>
      </c>
      <c r="D100" s="73">
        <v>1.3129</v>
      </c>
      <c r="E100" s="73">
        <v>1.3129</v>
      </c>
      <c r="F100" s="73">
        <v>1.3129</v>
      </c>
      <c r="G100" s="73">
        <v>0</v>
      </c>
      <c r="H100" s="73">
        <v>0</v>
      </c>
      <c r="I100" s="73">
        <f t="shared" si="7"/>
        <v>1.3129</v>
      </c>
      <c r="J100" s="73">
        <f t="shared" si="8"/>
        <v>1.3129</v>
      </c>
      <c r="K100" s="72" t="s">
        <v>143</v>
      </c>
    </row>
    <row r="101" ht="14.25" customHeight="1" spans="1:11">
      <c r="A101" s="53">
        <v>12</v>
      </c>
      <c r="B101" s="74" t="s">
        <v>144</v>
      </c>
      <c r="C101" s="74" t="s">
        <v>145</v>
      </c>
      <c r="D101" s="73">
        <v>4.3485</v>
      </c>
      <c r="E101" s="73">
        <v>4.3485</v>
      </c>
      <c r="F101" s="73">
        <v>3.8496</v>
      </c>
      <c r="G101" s="73">
        <v>0</v>
      </c>
      <c r="H101" s="73">
        <v>0</v>
      </c>
      <c r="I101" s="73">
        <f>D101</f>
        <v>4.3485</v>
      </c>
      <c r="J101" s="73">
        <f>F101</f>
        <v>3.8496</v>
      </c>
      <c r="K101" s="72" t="s">
        <v>146</v>
      </c>
    </row>
    <row r="102" ht="14.25" customHeight="1" spans="1:11">
      <c r="A102" s="74" t="s">
        <v>16</v>
      </c>
      <c r="B102" s="74"/>
      <c r="C102" s="74"/>
      <c r="D102" s="73">
        <f>SUM(D99:D101)</f>
        <v>14.7004</v>
      </c>
      <c r="E102" s="73">
        <f>SUM(E99:E101)</f>
        <v>13.9316</v>
      </c>
      <c r="F102" s="73">
        <f>SUM(F99:F101)</f>
        <v>11.4493</v>
      </c>
      <c r="G102" s="73">
        <f>SUM(G99:G101)</f>
        <v>0.5276</v>
      </c>
      <c r="H102" s="73">
        <f>SUM(H99:H101)</f>
        <v>0.2412</v>
      </c>
      <c r="I102" s="73">
        <f>D102</f>
        <v>14.7004</v>
      </c>
      <c r="J102" s="73">
        <f>F102</f>
        <v>11.4493</v>
      </c>
      <c r="K102" s="72"/>
    </row>
    <row r="103" ht="14.25" customHeight="1" spans="1:11">
      <c r="A103" s="53">
        <v>13</v>
      </c>
      <c r="B103" s="74" t="s">
        <v>147</v>
      </c>
      <c r="C103" s="74" t="s">
        <v>148</v>
      </c>
      <c r="D103" s="73">
        <v>0.8127</v>
      </c>
      <c r="E103" s="73">
        <v>0.8127</v>
      </c>
      <c r="F103" s="73">
        <v>0.8127</v>
      </c>
      <c r="G103" s="73">
        <v>0</v>
      </c>
      <c r="H103" s="73">
        <v>0</v>
      </c>
      <c r="I103" s="73">
        <f>D103</f>
        <v>0.8127</v>
      </c>
      <c r="J103" s="73">
        <f>F103</f>
        <v>0.8127</v>
      </c>
      <c r="K103" s="72" t="s">
        <v>149</v>
      </c>
    </row>
    <row r="104" ht="14.25" customHeight="1" spans="1:11">
      <c r="A104" s="53">
        <v>14</v>
      </c>
      <c r="B104" s="74" t="s">
        <v>150</v>
      </c>
      <c r="C104" s="74" t="s">
        <v>40</v>
      </c>
      <c r="D104" s="73">
        <v>3.0761</v>
      </c>
      <c r="E104" s="73">
        <v>3.0761</v>
      </c>
      <c r="F104" s="73">
        <v>2.5343</v>
      </c>
      <c r="G104" s="73">
        <v>0</v>
      </c>
      <c r="H104" s="73">
        <v>0</v>
      </c>
      <c r="I104" s="73">
        <f>D104</f>
        <v>3.0761</v>
      </c>
      <c r="J104" s="73">
        <f>F104</f>
        <v>2.5343</v>
      </c>
      <c r="K104" s="72" t="s">
        <v>151</v>
      </c>
    </row>
    <row r="105" ht="14.25" customHeight="1" spans="1:11">
      <c r="A105" s="53">
        <v>15</v>
      </c>
      <c r="B105" s="74" t="s">
        <v>152</v>
      </c>
      <c r="C105" s="74" t="s">
        <v>148</v>
      </c>
      <c r="D105" s="73">
        <v>0.9563</v>
      </c>
      <c r="E105" s="73">
        <v>0.9563</v>
      </c>
      <c r="F105" s="73">
        <v>0.4091</v>
      </c>
      <c r="G105" s="73">
        <v>0</v>
      </c>
      <c r="H105" s="73">
        <v>0</v>
      </c>
      <c r="I105" s="73">
        <f>D105</f>
        <v>0.9563</v>
      </c>
      <c r="J105" s="73">
        <f>F105</f>
        <v>0.4091</v>
      </c>
      <c r="K105" s="72" t="s">
        <v>153</v>
      </c>
    </row>
    <row r="106" ht="14.25" customHeight="1" spans="1:11">
      <c r="A106" s="53">
        <v>16</v>
      </c>
      <c r="B106" s="74" t="s">
        <v>154</v>
      </c>
      <c r="C106" s="74" t="s">
        <v>155</v>
      </c>
      <c r="D106" s="73">
        <v>0.3553</v>
      </c>
      <c r="E106" s="73">
        <v>0.3275</v>
      </c>
      <c r="F106" s="73">
        <v>0.2561</v>
      </c>
      <c r="G106" s="73">
        <v>0</v>
      </c>
      <c r="H106" s="73">
        <v>0.0278</v>
      </c>
      <c r="I106" s="73">
        <f>D106</f>
        <v>0.3553</v>
      </c>
      <c r="J106" s="73">
        <f>F106</f>
        <v>0.2561</v>
      </c>
      <c r="K106" s="72" t="s">
        <v>156</v>
      </c>
    </row>
    <row r="107" ht="14.25" customHeight="1" spans="1:11">
      <c r="A107" s="53">
        <v>17</v>
      </c>
      <c r="B107" s="74" t="s">
        <v>157</v>
      </c>
      <c r="C107" s="74" t="s">
        <v>155</v>
      </c>
      <c r="D107" s="73">
        <v>0.0111</v>
      </c>
      <c r="E107" s="73">
        <v>0.0111</v>
      </c>
      <c r="F107" s="73">
        <v>0.0111</v>
      </c>
      <c r="G107" s="73">
        <v>0</v>
      </c>
      <c r="H107" s="73">
        <v>0</v>
      </c>
      <c r="I107" s="73">
        <f>D107</f>
        <v>0.0111</v>
      </c>
      <c r="J107" s="73">
        <f>F107</f>
        <v>0.0111</v>
      </c>
      <c r="K107" s="72" t="s">
        <v>129</v>
      </c>
    </row>
    <row r="108" ht="14.25" customHeight="1" spans="1:11">
      <c r="A108" s="74" t="s">
        <v>16</v>
      </c>
      <c r="B108" s="74"/>
      <c r="C108" s="74"/>
      <c r="D108" s="73">
        <f>SUM(D103:D107)</f>
        <v>5.2115</v>
      </c>
      <c r="E108" s="73">
        <f>SUM(E103:E107)</f>
        <v>5.1837</v>
      </c>
      <c r="F108" s="73">
        <f>SUM(F103:F107)</f>
        <v>4.0233</v>
      </c>
      <c r="G108" s="73">
        <f>SUM(G103:G107)</f>
        <v>0</v>
      </c>
      <c r="H108" s="73">
        <f>SUM(H103:H107)</f>
        <v>0.0278</v>
      </c>
      <c r="I108" s="73">
        <f>D108</f>
        <v>5.2115</v>
      </c>
      <c r="J108" s="73">
        <f>F108</f>
        <v>4.0233</v>
      </c>
      <c r="K108" s="72"/>
    </row>
    <row r="109" ht="14.25" customHeight="1" spans="1:11">
      <c r="A109" s="53">
        <v>18</v>
      </c>
      <c r="B109" s="74" t="s">
        <v>158</v>
      </c>
      <c r="C109" s="74" t="s">
        <v>53</v>
      </c>
      <c r="D109" s="73">
        <v>4.4829</v>
      </c>
      <c r="E109" s="73">
        <v>4.4457</v>
      </c>
      <c r="F109" s="73">
        <v>3.4141</v>
      </c>
      <c r="G109" s="73">
        <v>0</v>
      </c>
      <c r="H109" s="73">
        <v>0.0372</v>
      </c>
      <c r="I109" s="73">
        <f>D109</f>
        <v>4.4829</v>
      </c>
      <c r="J109" s="73">
        <f>F109</f>
        <v>3.4141</v>
      </c>
      <c r="K109" s="72" t="s">
        <v>159</v>
      </c>
    </row>
    <row r="110" ht="14.25" customHeight="1" spans="1:11">
      <c r="A110" s="74" t="s">
        <v>16</v>
      </c>
      <c r="B110" s="74"/>
      <c r="C110" s="74"/>
      <c r="D110" s="73">
        <f>SUM(D109:D109)</f>
        <v>4.4829</v>
      </c>
      <c r="E110" s="73">
        <f>SUM(E109:E109)</f>
        <v>4.4457</v>
      </c>
      <c r="F110" s="73">
        <f>SUM(F109:F109)</f>
        <v>3.4141</v>
      </c>
      <c r="G110" s="73">
        <f>SUM(G109:G109)</f>
        <v>0</v>
      </c>
      <c r="H110" s="73">
        <f>SUM(H109:H109)</f>
        <v>0.0372</v>
      </c>
      <c r="I110" s="73">
        <f>D110</f>
        <v>4.4829</v>
      </c>
      <c r="J110" s="73">
        <f>F110</f>
        <v>3.4141</v>
      </c>
      <c r="K110" s="72"/>
    </row>
    <row r="111" ht="14.25" customHeight="1" spans="1:11">
      <c r="A111" s="53">
        <v>19</v>
      </c>
      <c r="B111" s="74" t="s">
        <v>160</v>
      </c>
      <c r="C111" s="74" t="s">
        <v>161</v>
      </c>
      <c r="D111" s="73">
        <v>0.2673</v>
      </c>
      <c r="E111" s="73">
        <v>0.2673</v>
      </c>
      <c r="F111" s="73">
        <v>0</v>
      </c>
      <c r="G111" s="73">
        <v>0</v>
      </c>
      <c r="H111" s="73">
        <v>0</v>
      </c>
      <c r="I111" s="73">
        <f>D111</f>
        <v>0.2673</v>
      </c>
      <c r="J111" s="73">
        <f>F111</f>
        <v>0</v>
      </c>
      <c r="K111" s="72" t="s">
        <v>162</v>
      </c>
    </row>
    <row r="112" ht="14.25" customHeight="1" spans="1:11">
      <c r="A112" s="53">
        <v>20</v>
      </c>
      <c r="B112" s="74" t="s">
        <v>163</v>
      </c>
      <c r="C112" s="74" t="s">
        <v>164</v>
      </c>
      <c r="D112" s="73">
        <v>0.6543</v>
      </c>
      <c r="E112" s="73">
        <v>0.6543</v>
      </c>
      <c r="F112" s="73">
        <v>0.0731</v>
      </c>
      <c r="G112" s="73">
        <v>0</v>
      </c>
      <c r="H112" s="73">
        <v>0</v>
      </c>
      <c r="I112" s="73">
        <f>D112</f>
        <v>0.6543</v>
      </c>
      <c r="J112" s="73">
        <f>F112</f>
        <v>0.0731</v>
      </c>
      <c r="K112" s="72" t="s">
        <v>165</v>
      </c>
    </row>
    <row r="113" ht="14.25" customHeight="1" spans="1:11">
      <c r="A113" s="74" t="s">
        <v>16</v>
      </c>
      <c r="B113" s="74"/>
      <c r="C113" s="74"/>
      <c r="D113" s="73">
        <f>SUM(D111:D112)</f>
        <v>0.9216</v>
      </c>
      <c r="E113" s="73">
        <f>SUM(E111:E112)</f>
        <v>0.9216</v>
      </c>
      <c r="F113" s="73">
        <f>SUM(F111:F112)</f>
        <v>0.0731</v>
      </c>
      <c r="G113" s="73">
        <f>SUM(G111:G112)</f>
        <v>0</v>
      </c>
      <c r="H113" s="73">
        <f>SUM(H111:H112)</f>
        <v>0</v>
      </c>
      <c r="I113" s="73">
        <f>D113</f>
        <v>0.9216</v>
      </c>
      <c r="J113" s="73">
        <f>F113</f>
        <v>0.0731</v>
      </c>
      <c r="K113" s="72"/>
    </row>
    <row r="114" ht="14.25" customHeight="1" spans="1:11">
      <c r="A114" s="53">
        <v>21</v>
      </c>
      <c r="B114" s="74" t="s">
        <v>166</v>
      </c>
      <c r="C114" s="74" t="s">
        <v>167</v>
      </c>
      <c r="D114" s="73">
        <v>0.0508</v>
      </c>
      <c r="E114" s="73">
        <v>0</v>
      </c>
      <c r="F114" s="73">
        <v>0</v>
      </c>
      <c r="G114" s="73">
        <v>0</v>
      </c>
      <c r="H114" s="73">
        <v>0.0508</v>
      </c>
      <c r="I114" s="73">
        <f>D114</f>
        <v>0.0508</v>
      </c>
      <c r="J114" s="73">
        <f>F114</f>
        <v>0</v>
      </c>
      <c r="K114" s="72" t="s">
        <v>156</v>
      </c>
    </row>
    <row r="115" s="43" customFormat="1" ht="14.25" customHeight="1" spans="1:11">
      <c r="A115" s="59">
        <v>22</v>
      </c>
      <c r="B115" s="75" t="s">
        <v>168</v>
      </c>
      <c r="C115" s="74" t="s">
        <v>167</v>
      </c>
      <c r="D115" s="76">
        <v>2.0092</v>
      </c>
      <c r="E115" s="76">
        <v>1.897</v>
      </c>
      <c r="F115" s="76">
        <v>1.4538</v>
      </c>
      <c r="G115" s="76">
        <v>0</v>
      </c>
      <c r="H115" s="76">
        <v>0.1122</v>
      </c>
      <c r="I115" s="76">
        <f>D115</f>
        <v>2.0092</v>
      </c>
      <c r="J115" s="76">
        <f>F115</f>
        <v>1.4538</v>
      </c>
      <c r="K115" s="20" t="s">
        <v>121</v>
      </c>
    </row>
    <row r="116" s="43" customFormat="1" ht="14.25" customHeight="1" spans="1:11">
      <c r="A116" s="59">
        <v>23</v>
      </c>
      <c r="B116" s="75" t="s">
        <v>169</v>
      </c>
      <c r="C116" s="74" t="s">
        <v>167</v>
      </c>
      <c r="D116" s="76">
        <v>0.566</v>
      </c>
      <c r="E116" s="76">
        <v>0.4564</v>
      </c>
      <c r="F116" s="76">
        <v>0.4237</v>
      </c>
      <c r="G116" s="76">
        <v>0.1096</v>
      </c>
      <c r="H116" s="76">
        <v>0</v>
      </c>
      <c r="I116" s="76">
        <f>D116</f>
        <v>0.566</v>
      </c>
      <c r="J116" s="76">
        <f>F116</f>
        <v>0.4237</v>
      </c>
      <c r="K116" s="20" t="s">
        <v>129</v>
      </c>
    </row>
    <row r="117" ht="14.25" customHeight="1" spans="1:11">
      <c r="A117" s="53">
        <v>24</v>
      </c>
      <c r="B117" s="74" t="s">
        <v>170</v>
      </c>
      <c r="C117" s="74" t="s">
        <v>171</v>
      </c>
      <c r="D117" s="73">
        <v>7.7628</v>
      </c>
      <c r="E117" s="73">
        <v>7.7628</v>
      </c>
      <c r="F117" s="73">
        <v>6.4964</v>
      </c>
      <c r="G117" s="73">
        <v>0</v>
      </c>
      <c r="H117" s="73">
        <v>0</v>
      </c>
      <c r="I117" s="73">
        <f t="shared" ref="I117:I132" si="9">D117</f>
        <v>7.7628</v>
      </c>
      <c r="J117" s="73">
        <f t="shared" ref="J117:J132" si="10">F117</f>
        <v>6.4964</v>
      </c>
      <c r="K117" s="72" t="s">
        <v>172</v>
      </c>
    </row>
    <row r="118" ht="14.25" customHeight="1" spans="1:11">
      <c r="A118" s="53">
        <v>25</v>
      </c>
      <c r="B118" s="74" t="s">
        <v>173</v>
      </c>
      <c r="C118" s="74" t="s">
        <v>174</v>
      </c>
      <c r="D118" s="73">
        <v>4.7167</v>
      </c>
      <c r="E118" s="73">
        <v>4.7167</v>
      </c>
      <c r="F118" s="73">
        <v>4.194</v>
      </c>
      <c r="G118" s="73">
        <v>0</v>
      </c>
      <c r="H118" s="73">
        <v>0</v>
      </c>
      <c r="I118" s="73">
        <f t="shared" si="9"/>
        <v>4.7167</v>
      </c>
      <c r="J118" s="73">
        <f t="shared" si="10"/>
        <v>4.194</v>
      </c>
      <c r="K118" s="72" t="s">
        <v>175</v>
      </c>
    </row>
    <row r="119" ht="14.25" customHeight="1" spans="1:11">
      <c r="A119" s="53">
        <v>26</v>
      </c>
      <c r="B119" s="74" t="s">
        <v>176</v>
      </c>
      <c r="C119" s="74" t="s">
        <v>177</v>
      </c>
      <c r="D119" s="73">
        <v>4.6296</v>
      </c>
      <c r="E119" s="73">
        <v>4.6296</v>
      </c>
      <c r="F119" s="73">
        <v>2.4146</v>
      </c>
      <c r="G119" s="73">
        <v>0</v>
      </c>
      <c r="H119" s="73">
        <v>0</v>
      </c>
      <c r="I119" s="73">
        <f t="shared" si="9"/>
        <v>4.6296</v>
      </c>
      <c r="J119" s="73">
        <f t="shared" si="10"/>
        <v>2.4146</v>
      </c>
      <c r="K119" s="72" t="s">
        <v>175</v>
      </c>
    </row>
    <row r="120" ht="14.25" customHeight="1" spans="1:11">
      <c r="A120" s="53">
        <v>27</v>
      </c>
      <c r="B120" s="74" t="s">
        <v>178</v>
      </c>
      <c r="C120" s="74" t="s">
        <v>177</v>
      </c>
      <c r="D120" s="73">
        <v>5.2551</v>
      </c>
      <c r="E120" s="73">
        <v>5.2551</v>
      </c>
      <c r="F120" s="73">
        <v>5.0929</v>
      </c>
      <c r="G120" s="73">
        <v>0</v>
      </c>
      <c r="H120" s="73">
        <v>0</v>
      </c>
      <c r="I120" s="73">
        <f t="shared" si="9"/>
        <v>5.2551</v>
      </c>
      <c r="J120" s="73">
        <f t="shared" si="10"/>
        <v>5.0929</v>
      </c>
      <c r="K120" s="72" t="s">
        <v>175</v>
      </c>
    </row>
    <row r="121" ht="14.25" customHeight="1" spans="1:11">
      <c r="A121" s="53">
        <v>28</v>
      </c>
      <c r="B121" s="74" t="s">
        <v>179</v>
      </c>
      <c r="C121" s="74" t="s">
        <v>88</v>
      </c>
      <c r="D121" s="73">
        <v>1.7517</v>
      </c>
      <c r="E121" s="73">
        <v>1.7517</v>
      </c>
      <c r="F121" s="73">
        <v>1.7477</v>
      </c>
      <c r="G121" s="73">
        <v>0</v>
      </c>
      <c r="H121" s="73">
        <v>0</v>
      </c>
      <c r="I121" s="73">
        <f t="shared" si="9"/>
        <v>1.7517</v>
      </c>
      <c r="J121" s="73">
        <f t="shared" si="10"/>
        <v>1.7477</v>
      </c>
      <c r="K121" s="72" t="s">
        <v>180</v>
      </c>
    </row>
    <row r="122" s="43" customFormat="1" ht="14.25" customHeight="1" spans="1:11">
      <c r="A122" s="59">
        <v>29</v>
      </c>
      <c r="B122" s="75" t="s">
        <v>181</v>
      </c>
      <c r="C122" s="75" t="s">
        <v>182</v>
      </c>
      <c r="D122" s="76">
        <v>13.1718</v>
      </c>
      <c r="E122" s="76">
        <v>13.1718</v>
      </c>
      <c r="F122" s="76">
        <v>10.9345</v>
      </c>
      <c r="G122" s="76">
        <v>0</v>
      </c>
      <c r="H122" s="76">
        <v>0</v>
      </c>
      <c r="I122" s="76">
        <f t="shared" si="9"/>
        <v>13.1718</v>
      </c>
      <c r="J122" s="76">
        <f t="shared" si="10"/>
        <v>10.9345</v>
      </c>
      <c r="K122" s="20" t="s">
        <v>183</v>
      </c>
    </row>
    <row r="123" ht="14.25" customHeight="1" spans="1:11">
      <c r="A123" s="74" t="s">
        <v>16</v>
      </c>
      <c r="B123" s="74"/>
      <c r="C123" s="74"/>
      <c r="D123" s="73">
        <f>SUM(D114:D122)</f>
        <v>39.9137</v>
      </c>
      <c r="E123" s="73">
        <f>SUM(E114:E122)</f>
        <v>39.6411</v>
      </c>
      <c r="F123" s="73">
        <f>SUM(F114:F122)</f>
        <v>32.7576</v>
      </c>
      <c r="G123" s="73">
        <f>SUM(G114:G122)</f>
        <v>0.1096</v>
      </c>
      <c r="H123" s="73">
        <f>SUM(H114:H122)</f>
        <v>0.163</v>
      </c>
      <c r="I123" s="73">
        <f t="shared" si="9"/>
        <v>39.9137</v>
      </c>
      <c r="J123" s="73">
        <f t="shared" si="10"/>
        <v>32.7576</v>
      </c>
      <c r="K123" s="72"/>
    </row>
    <row r="124" ht="14.25" customHeight="1" spans="1:11">
      <c r="A124" s="53">
        <v>30</v>
      </c>
      <c r="B124" s="74" t="s">
        <v>184</v>
      </c>
      <c r="C124" s="74" t="s">
        <v>185</v>
      </c>
      <c r="D124" s="73">
        <v>8.843</v>
      </c>
      <c r="E124" s="73">
        <v>8.843</v>
      </c>
      <c r="F124" s="73">
        <v>8.4127</v>
      </c>
      <c r="G124" s="73">
        <v>0</v>
      </c>
      <c r="H124" s="73">
        <v>0</v>
      </c>
      <c r="I124" s="73">
        <f t="shared" si="9"/>
        <v>8.843</v>
      </c>
      <c r="J124" s="73">
        <f t="shared" si="10"/>
        <v>8.4127</v>
      </c>
      <c r="K124" s="72" t="s">
        <v>186</v>
      </c>
    </row>
    <row r="125" ht="14.25" customHeight="1" spans="1:11">
      <c r="A125" s="53">
        <v>31</v>
      </c>
      <c r="B125" s="74" t="s">
        <v>187</v>
      </c>
      <c r="C125" s="74" t="s">
        <v>185</v>
      </c>
      <c r="D125" s="73">
        <v>3.8553</v>
      </c>
      <c r="E125" s="73">
        <v>3.8553</v>
      </c>
      <c r="F125" s="73">
        <v>3.8105</v>
      </c>
      <c r="G125" s="73">
        <v>0</v>
      </c>
      <c r="H125" s="73">
        <v>0</v>
      </c>
      <c r="I125" s="73">
        <f t="shared" si="9"/>
        <v>3.8553</v>
      </c>
      <c r="J125" s="73">
        <f t="shared" si="10"/>
        <v>3.8105</v>
      </c>
      <c r="K125" s="72" t="s">
        <v>186</v>
      </c>
    </row>
    <row r="126" ht="14.25" customHeight="1" spans="1:11">
      <c r="A126" s="74" t="s">
        <v>16</v>
      </c>
      <c r="B126" s="74"/>
      <c r="C126" s="74"/>
      <c r="D126" s="73">
        <f>SUM(D124:D125)</f>
        <v>12.6983</v>
      </c>
      <c r="E126" s="73">
        <f>SUM(E124:E125)</f>
        <v>12.6983</v>
      </c>
      <c r="F126" s="73">
        <f>SUM(F124:F125)</f>
        <v>12.2232</v>
      </c>
      <c r="G126" s="73">
        <f>SUM(G124:G125)</f>
        <v>0</v>
      </c>
      <c r="H126" s="73">
        <f>SUM(H124:H125)</f>
        <v>0</v>
      </c>
      <c r="I126" s="73">
        <f t="shared" si="9"/>
        <v>12.6983</v>
      </c>
      <c r="J126" s="73">
        <f t="shared" si="10"/>
        <v>12.2232</v>
      </c>
      <c r="K126" s="72"/>
    </row>
    <row r="127" ht="14.25" customHeight="1" spans="1:11">
      <c r="A127" s="53">
        <v>32</v>
      </c>
      <c r="B127" s="74" t="s">
        <v>188</v>
      </c>
      <c r="C127" s="74" t="s">
        <v>189</v>
      </c>
      <c r="D127" s="73">
        <v>6.3589</v>
      </c>
      <c r="E127" s="73">
        <v>6.3589</v>
      </c>
      <c r="F127" s="73">
        <v>5.1181</v>
      </c>
      <c r="G127" s="73">
        <v>0</v>
      </c>
      <c r="H127" s="73">
        <v>0</v>
      </c>
      <c r="I127" s="73">
        <f t="shared" si="9"/>
        <v>6.3589</v>
      </c>
      <c r="J127" s="73">
        <f t="shared" si="10"/>
        <v>5.1181</v>
      </c>
      <c r="K127" s="72" t="s">
        <v>190</v>
      </c>
    </row>
    <row r="128" ht="14.25" customHeight="1" spans="1:11">
      <c r="A128" s="74" t="s">
        <v>16</v>
      </c>
      <c r="B128" s="74"/>
      <c r="C128" s="74"/>
      <c r="D128" s="73">
        <f>SUM(D127:D127)</f>
        <v>6.3589</v>
      </c>
      <c r="E128" s="73">
        <f>SUM(E127:E127)</f>
        <v>6.3589</v>
      </c>
      <c r="F128" s="73">
        <f>SUM(F127:F127)</f>
        <v>5.1181</v>
      </c>
      <c r="G128" s="73">
        <f>SUM(G127:G127)</f>
        <v>0</v>
      </c>
      <c r="H128" s="73">
        <f>SUM(H127:H127)</f>
        <v>0</v>
      </c>
      <c r="I128" s="73">
        <f t="shared" si="9"/>
        <v>6.3589</v>
      </c>
      <c r="J128" s="73">
        <f t="shared" si="10"/>
        <v>5.1181</v>
      </c>
      <c r="K128" s="72"/>
    </row>
    <row r="129" ht="14.25" customHeight="1" spans="1:11">
      <c r="A129" s="74" t="s">
        <v>191</v>
      </c>
      <c r="B129" s="74"/>
      <c r="C129" s="74"/>
      <c r="D129" s="73">
        <f>SUM(D90:D97,D88,D99,D100,D103,D104,D105,D106,D101,D107)</f>
        <v>35.9746</v>
      </c>
      <c r="E129" s="73">
        <f>SUM(E90:E97,E88,E99,E100,E103,E104,E105,E106,E101,E107)</f>
        <v>32.8828</v>
      </c>
      <c r="F129" s="73">
        <f>SUM(F90:F97,F88,F99,F100,F103,F104,F105,F106,F101,F107)</f>
        <v>24.8502</v>
      </c>
      <c r="G129" s="73">
        <f>SUM(G90:G97,G88,G99,G100,G103,G104,G105,G106,G101,G107)</f>
        <v>0.5276</v>
      </c>
      <c r="H129" s="73">
        <f>SUM(H90:H97,H88,H99,H100,H103,H104,H105,H106,H101,H107)</f>
        <v>2.5642</v>
      </c>
      <c r="I129" s="73">
        <f t="shared" si="9"/>
        <v>35.9746</v>
      </c>
      <c r="J129" s="73">
        <f t="shared" si="10"/>
        <v>24.8502</v>
      </c>
      <c r="K129" s="72"/>
    </row>
    <row r="130" ht="14.25" customHeight="1" spans="1:11">
      <c r="A130" s="74" t="s">
        <v>192</v>
      </c>
      <c r="B130" s="74"/>
      <c r="C130" s="74"/>
      <c r="D130" s="73">
        <f>SUM(D114:D122,D109,D111,D112,D124,D125,D127)</f>
        <v>64.3754</v>
      </c>
      <c r="E130" s="73">
        <f>SUM(E114:E122,E109,E111,E112,E124,E125,E127)</f>
        <v>64.0656</v>
      </c>
      <c r="F130" s="73">
        <f>SUM(F114:F122,F109,F111,F112,F124,F125,F127)</f>
        <v>53.5861</v>
      </c>
      <c r="G130" s="73">
        <f>SUM(G114:G122,G109,G111,G112,G124,G125,G127)</f>
        <v>0.1096</v>
      </c>
      <c r="H130" s="73">
        <f>SUM(H114:H122,H109,H111,H112,H124,H125,H127)</f>
        <v>0.2002</v>
      </c>
      <c r="I130" s="73">
        <f t="shared" si="9"/>
        <v>64.3754</v>
      </c>
      <c r="J130" s="73">
        <f t="shared" si="10"/>
        <v>53.5861</v>
      </c>
      <c r="K130" s="72"/>
    </row>
    <row r="131" ht="14.25" customHeight="1" spans="1:11">
      <c r="A131" s="74" t="s">
        <v>193</v>
      </c>
      <c r="B131" s="74"/>
      <c r="C131" s="74"/>
      <c r="D131" s="73">
        <f>SUM(D89,D98,D102,D108,D113,D123,D126,D128,D110)</f>
        <v>100.35</v>
      </c>
      <c r="E131" s="73">
        <f>SUM(E89,E98,E102,E108,E113,E123,E126,E128,E110)</f>
        <v>96.9484</v>
      </c>
      <c r="F131" s="73">
        <f>SUM(F89,F98,F102,F108,F113,F123,F126,F128,F110)</f>
        <v>78.4363</v>
      </c>
      <c r="G131" s="73">
        <f>SUM(G89,G98,G102,G108,G113,G123,G126,G128,G110)</f>
        <v>0.6372</v>
      </c>
      <c r="H131" s="73">
        <f>SUM(H89,H98,H102,H108,H113,H123,H126,H128,H110)</f>
        <v>2.7644</v>
      </c>
      <c r="I131" s="73">
        <f t="shared" si="9"/>
        <v>100.35</v>
      </c>
      <c r="J131" s="73">
        <f t="shared" si="10"/>
        <v>78.4363</v>
      </c>
      <c r="K131" s="72"/>
    </row>
    <row r="132" ht="14.25" customHeight="1" spans="1:11">
      <c r="A132" s="74" t="s">
        <v>194</v>
      </c>
      <c r="B132" s="74"/>
      <c r="C132" s="74"/>
      <c r="D132" s="73">
        <f>D87-D131</f>
        <v>0</v>
      </c>
      <c r="E132" s="73">
        <f>E87-E131</f>
        <v>0.571299999999979</v>
      </c>
      <c r="F132" s="73">
        <f>F87-F131</f>
        <v>0</v>
      </c>
      <c r="G132" s="73">
        <f>G87-G131</f>
        <v>-0.6372</v>
      </c>
      <c r="H132" s="73">
        <f>H87-H131</f>
        <v>0.0659000000000001</v>
      </c>
      <c r="I132" s="73">
        <f t="shared" si="9"/>
        <v>0</v>
      </c>
      <c r="J132" s="73">
        <f t="shared" si="10"/>
        <v>0</v>
      </c>
      <c r="K132" s="72"/>
    </row>
  </sheetData>
  <mergeCells count="38">
    <mergeCell ref="A1:K1"/>
    <mergeCell ref="A2:K2"/>
    <mergeCell ref="E3:F3"/>
    <mergeCell ref="I3:J3"/>
    <mergeCell ref="A7:C7"/>
    <mergeCell ref="A16:C16"/>
    <mergeCell ref="A21:C21"/>
    <mergeCell ref="A35:C35"/>
    <mergeCell ref="A51:C51"/>
    <mergeCell ref="A53:C53"/>
    <mergeCell ref="A68:C68"/>
    <mergeCell ref="A82:C82"/>
    <mergeCell ref="A83:C83"/>
    <mergeCell ref="D83:H83"/>
    <mergeCell ref="A84:C84"/>
    <mergeCell ref="A85:C85"/>
    <mergeCell ref="A86:C86"/>
    <mergeCell ref="A87:C87"/>
    <mergeCell ref="A89:C89"/>
    <mergeCell ref="A98:C98"/>
    <mergeCell ref="A102:C102"/>
    <mergeCell ref="A108:C108"/>
    <mergeCell ref="A110:C110"/>
    <mergeCell ref="A113:C113"/>
    <mergeCell ref="A123:C123"/>
    <mergeCell ref="A126:C126"/>
    <mergeCell ref="A128:C128"/>
    <mergeCell ref="A129:C129"/>
    <mergeCell ref="A130:C130"/>
    <mergeCell ref="A131:C131"/>
    <mergeCell ref="A132:C132"/>
    <mergeCell ref="A3:A4"/>
    <mergeCell ref="B3:B4"/>
    <mergeCell ref="C3:C4"/>
    <mergeCell ref="D3:D4"/>
    <mergeCell ref="G3:G4"/>
    <mergeCell ref="H3:H4"/>
    <mergeCell ref="K3:K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selection activeCell="F4" sqref="F4"/>
    </sheetView>
  </sheetViews>
  <sheetFormatPr defaultColWidth="8.725" defaultRowHeight="13.5"/>
  <cols>
    <col min="1" max="1" width="5.775" customWidth="1"/>
    <col min="2" max="2" width="9.55833333333333" customWidth="1"/>
    <col min="3" max="3" width="10.8833333333333" customWidth="1"/>
    <col min="4" max="4" width="7.55833333333333" customWidth="1"/>
    <col min="5" max="5" width="9.55833333333333" customWidth="1"/>
    <col min="6" max="6" width="10.8833333333333" customWidth="1"/>
    <col min="7" max="7" width="7.55833333333333" customWidth="1"/>
    <col min="8" max="8" width="10.1083333333333" customWidth="1"/>
    <col min="9" max="9" width="7.55833333333333" customWidth="1"/>
  </cols>
  <sheetData>
    <row r="1" ht="28.2" customHeight="1" spans="1:9">
      <c r="A1" s="22" t="s">
        <v>195</v>
      </c>
      <c r="B1" s="22"/>
      <c r="C1" s="22"/>
      <c r="D1" s="22"/>
      <c r="E1" s="22"/>
      <c r="F1" s="22"/>
      <c r="G1" s="22"/>
      <c r="H1" s="22"/>
      <c r="I1" s="22"/>
    </row>
    <row r="2" customHeight="1" spans="1:9">
      <c r="A2" s="32" t="s">
        <v>1</v>
      </c>
      <c r="B2" s="32"/>
      <c r="C2" s="32"/>
      <c r="D2" s="32"/>
      <c r="E2" s="32"/>
      <c r="F2" s="32"/>
      <c r="G2" s="32"/>
      <c r="H2" s="32"/>
      <c r="I2" s="32"/>
    </row>
    <row r="3" ht="29.4" customHeight="1" spans="1:9">
      <c r="A3" s="7" t="s">
        <v>2</v>
      </c>
      <c r="B3" s="33" t="s">
        <v>196</v>
      </c>
      <c r="C3" s="34" t="s">
        <v>197</v>
      </c>
      <c r="D3" s="35"/>
      <c r="E3" s="33" t="s">
        <v>198</v>
      </c>
      <c r="F3" s="34" t="s">
        <v>199</v>
      </c>
      <c r="G3" s="35"/>
      <c r="H3" s="35" t="s">
        <v>200</v>
      </c>
      <c r="I3" s="42"/>
    </row>
    <row r="4" ht="31.8" customHeight="1" spans="1:9">
      <c r="A4" s="7"/>
      <c r="B4" s="36"/>
      <c r="C4" s="37"/>
      <c r="D4" s="26" t="s">
        <v>12</v>
      </c>
      <c r="E4" s="36"/>
      <c r="F4" s="37"/>
      <c r="G4" s="26" t="s">
        <v>201</v>
      </c>
      <c r="H4" s="38"/>
      <c r="I4" s="26" t="s">
        <v>201</v>
      </c>
    </row>
    <row r="5" customHeight="1" spans="1:9">
      <c r="A5" s="39">
        <v>1</v>
      </c>
      <c r="B5" s="9" t="s">
        <v>202</v>
      </c>
      <c r="C5" s="11">
        <v>1.3243</v>
      </c>
      <c r="D5" s="11">
        <v>0.2932</v>
      </c>
      <c r="E5" s="40"/>
      <c r="F5" s="28">
        <v>0</v>
      </c>
      <c r="G5" s="28">
        <v>0</v>
      </c>
      <c r="H5" s="28">
        <f>-C5</f>
        <v>-1.3243</v>
      </c>
      <c r="I5" s="28">
        <f>-D5</f>
        <v>-0.2932</v>
      </c>
    </row>
    <row r="6" customHeight="1" spans="1:9">
      <c r="A6" s="39">
        <v>2</v>
      </c>
      <c r="B6" s="9" t="s">
        <v>203</v>
      </c>
      <c r="C6" s="11">
        <v>11.8574</v>
      </c>
      <c r="D6" s="11">
        <v>4.5819</v>
      </c>
      <c r="E6" s="40"/>
      <c r="F6" s="28">
        <v>0</v>
      </c>
      <c r="G6" s="28">
        <v>0</v>
      </c>
      <c r="H6" s="28">
        <f t="shared" ref="H6:H17" si="0">-C6</f>
        <v>-11.8574</v>
      </c>
      <c r="I6" s="28">
        <f>-D6</f>
        <v>-4.5819</v>
      </c>
    </row>
    <row r="7" customHeight="1" spans="1:9">
      <c r="A7" s="39">
        <v>3</v>
      </c>
      <c r="B7" s="9" t="s">
        <v>204</v>
      </c>
      <c r="C7" s="11">
        <v>1.9198</v>
      </c>
      <c r="D7" s="11">
        <v>0.5103</v>
      </c>
      <c r="E7" s="40"/>
      <c r="F7" s="28">
        <v>0</v>
      </c>
      <c r="G7" s="28">
        <v>0</v>
      </c>
      <c r="H7" s="28">
        <f t="shared" si="0"/>
        <v>-1.9198</v>
      </c>
      <c r="I7" s="28">
        <f>-D7</f>
        <v>-0.5103</v>
      </c>
    </row>
    <row r="8" customHeight="1" spans="1:9">
      <c r="A8" s="39">
        <v>4</v>
      </c>
      <c r="B8" s="9" t="s">
        <v>205</v>
      </c>
      <c r="C8" s="11">
        <v>6.5346</v>
      </c>
      <c r="D8" s="11">
        <v>5.8946</v>
      </c>
      <c r="E8" s="40"/>
      <c r="F8" s="28">
        <v>0</v>
      </c>
      <c r="G8" s="28">
        <v>0</v>
      </c>
      <c r="H8" s="28">
        <f t="shared" si="0"/>
        <v>-6.5346</v>
      </c>
      <c r="I8" s="28">
        <f>-D8</f>
        <v>-5.8946</v>
      </c>
    </row>
    <row r="9" customHeight="1" spans="1:9">
      <c r="A9" s="39">
        <v>5</v>
      </c>
      <c r="B9" s="9" t="s">
        <v>206</v>
      </c>
      <c r="C9" s="11">
        <v>4.293</v>
      </c>
      <c r="D9" s="11">
        <v>1.7711</v>
      </c>
      <c r="E9" s="40"/>
      <c r="F9" s="28">
        <v>0</v>
      </c>
      <c r="G9" s="28">
        <v>0</v>
      </c>
      <c r="H9" s="28">
        <f t="shared" si="0"/>
        <v>-4.293</v>
      </c>
      <c r="I9" s="28">
        <f>-D9</f>
        <v>-1.7711</v>
      </c>
    </row>
    <row r="10" customHeight="1" spans="1:9">
      <c r="A10" s="39">
        <v>6</v>
      </c>
      <c r="B10" s="9" t="s">
        <v>207</v>
      </c>
      <c r="C10" s="11">
        <v>0.7359</v>
      </c>
      <c r="D10" s="11">
        <v>0.5408</v>
      </c>
      <c r="E10" s="40"/>
      <c r="F10" s="28">
        <v>0</v>
      </c>
      <c r="G10" s="28">
        <v>0</v>
      </c>
      <c r="H10" s="28">
        <f t="shared" si="0"/>
        <v>-0.7359</v>
      </c>
      <c r="I10" s="28">
        <f>-D10</f>
        <v>-0.5408</v>
      </c>
    </row>
    <row r="11" customHeight="1" spans="1:9">
      <c r="A11" s="39">
        <v>7</v>
      </c>
      <c r="B11" s="9" t="s">
        <v>208</v>
      </c>
      <c r="C11" s="11">
        <v>12.3045</v>
      </c>
      <c r="D11" s="11">
        <v>5.9166</v>
      </c>
      <c r="E11" s="40"/>
      <c r="F11" s="28">
        <v>0</v>
      </c>
      <c r="G11" s="28">
        <v>0</v>
      </c>
      <c r="H11" s="28">
        <f>-C11</f>
        <v>-12.3045</v>
      </c>
      <c r="I11" s="28">
        <f>-D11</f>
        <v>-5.9166</v>
      </c>
    </row>
    <row r="12" customHeight="1" spans="1:9">
      <c r="A12" s="39">
        <v>8</v>
      </c>
      <c r="B12" s="9" t="s">
        <v>209</v>
      </c>
      <c r="C12" s="11">
        <v>8.0472</v>
      </c>
      <c r="D12" s="11">
        <v>5.5945</v>
      </c>
      <c r="E12" s="40"/>
      <c r="F12" s="28">
        <v>0</v>
      </c>
      <c r="G12" s="28">
        <v>0</v>
      </c>
      <c r="H12" s="28">
        <f>-C12</f>
        <v>-8.0472</v>
      </c>
      <c r="I12" s="28">
        <f>-D12</f>
        <v>-5.5945</v>
      </c>
    </row>
    <row r="13" ht="25" customHeight="1" spans="1:9">
      <c r="A13" s="30" t="s">
        <v>107</v>
      </c>
      <c r="B13" s="41"/>
      <c r="C13" s="17">
        <v>53.3333</v>
      </c>
      <c r="D13" s="17">
        <v>53.3333</v>
      </c>
      <c r="E13" s="30" t="s">
        <v>107</v>
      </c>
      <c r="F13" s="28">
        <v>0</v>
      </c>
      <c r="G13" s="28">
        <v>0</v>
      </c>
      <c r="H13" s="28">
        <f t="shared" si="0"/>
        <v>-53.3333</v>
      </c>
      <c r="I13" s="28">
        <f>-D13</f>
        <v>-53.3333</v>
      </c>
    </row>
    <row r="14" ht="25" customHeight="1" spans="1:9">
      <c r="A14" s="30" t="s">
        <v>109</v>
      </c>
      <c r="B14" s="31"/>
      <c r="C14" s="28">
        <f>SUM(C5:C8)</f>
        <v>21.6361</v>
      </c>
      <c r="D14" s="28">
        <f>SUM(D5:D8)</f>
        <v>11.28</v>
      </c>
      <c r="E14" s="30" t="s">
        <v>109</v>
      </c>
      <c r="F14" s="28">
        <v>0</v>
      </c>
      <c r="G14" s="28">
        <v>0</v>
      </c>
      <c r="H14" s="28">
        <f t="shared" si="0"/>
        <v>-21.6361</v>
      </c>
      <c r="I14" s="28">
        <f>-D14</f>
        <v>-11.28</v>
      </c>
    </row>
    <row r="15" ht="25" customHeight="1" spans="1:9">
      <c r="A15" s="30" t="s">
        <v>110</v>
      </c>
      <c r="B15" s="31"/>
      <c r="C15" s="28">
        <f>SUM(C9:C12)</f>
        <v>25.3806</v>
      </c>
      <c r="D15" s="28">
        <f>SUM(D9:D12)</f>
        <v>13.823</v>
      </c>
      <c r="E15" s="30" t="s">
        <v>110</v>
      </c>
      <c r="F15" s="28">
        <v>0</v>
      </c>
      <c r="G15" s="28">
        <v>0</v>
      </c>
      <c r="H15" s="28">
        <f t="shared" si="0"/>
        <v>-25.3806</v>
      </c>
      <c r="I15" s="28">
        <f>-D15</f>
        <v>-13.823</v>
      </c>
    </row>
    <row r="16" ht="35" customHeight="1" spans="1:9">
      <c r="A16" s="30" t="s">
        <v>111</v>
      </c>
      <c r="B16" s="31"/>
      <c r="C16" s="28">
        <f>SUM(C14:C15)</f>
        <v>47.0167</v>
      </c>
      <c r="D16" s="28">
        <f>SUM(D14:D15)</f>
        <v>25.103</v>
      </c>
      <c r="E16" s="30" t="s">
        <v>111</v>
      </c>
      <c r="F16" s="28">
        <v>0</v>
      </c>
      <c r="G16" s="28">
        <v>0</v>
      </c>
      <c r="H16" s="28">
        <f t="shared" si="0"/>
        <v>-47.0167</v>
      </c>
      <c r="I16" s="28">
        <f>-D16</f>
        <v>-25.103</v>
      </c>
    </row>
    <row r="17" customHeight="1" spans="1:9">
      <c r="A17" s="27" t="s">
        <v>112</v>
      </c>
      <c r="B17" s="29"/>
      <c r="C17" s="28">
        <f>SUM(C13,C16)</f>
        <v>100.35</v>
      </c>
      <c r="D17" s="28">
        <f>SUM(D13,D16)</f>
        <v>78.4363</v>
      </c>
      <c r="E17" s="27" t="s">
        <v>112</v>
      </c>
      <c r="F17" s="28">
        <v>0</v>
      </c>
      <c r="G17" s="28">
        <v>0</v>
      </c>
      <c r="H17" s="28">
        <f t="shared" si="0"/>
        <v>-100.35</v>
      </c>
      <c r="I17" s="28">
        <f>-D17</f>
        <v>-78.4363</v>
      </c>
    </row>
    <row r="18" customHeight="1" spans="1:9">
      <c r="A18" s="39">
        <v>1</v>
      </c>
      <c r="B18" s="40"/>
      <c r="C18" s="28">
        <v>0</v>
      </c>
      <c r="D18" s="28">
        <v>0</v>
      </c>
      <c r="E18" s="9" t="s">
        <v>202</v>
      </c>
      <c r="F18" s="11">
        <v>0.1658</v>
      </c>
      <c r="G18" s="11">
        <v>0.1233</v>
      </c>
      <c r="H18" s="28">
        <f>F18</f>
        <v>0.1658</v>
      </c>
      <c r="I18" s="28">
        <f>G18</f>
        <v>0.1233</v>
      </c>
    </row>
    <row r="19" customHeight="1" spans="1:9">
      <c r="A19" s="39">
        <v>2</v>
      </c>
      <c r="B19" s="40"/>
      <c r="C19" s="28">
        <v>0</v>
      </c>
      <c r="D19" s="28">
        <v>0</v>
      </c>
      <c r="E19" s="9" t="s">
        <v>203</v>
      </c>
      <c r="F19" s="11">
        <v>15.8969</v>
      </c>
      <c r="G19" s="11">
        <v>9.2543</v>
      </c>
      <c r="H19" s="28">
        <f t="shared" ref="H19:H30" si="1">F19</f>
        <v>15.8969</v>
      </c>
      <c r="I19" s="28">
        <f t="shared" ref="I19:I30" si="2">G19</f>
        <v>9.2543</v>
      </c>
    </row>
    <row r="20" customHeight="1" spans="1:9">
      <c r="A20" s="39">
        <v>3</v>
      </c>
      <c r="B20" s="40"/>
      <c r="C20" s="28">
        <v>0</v>
      </c>
      <c r="D20" s="28">
        <v>0</v>
      </c>
      <c r="E20" s="9" t="s">
        <v>210</v>
      </c>
      <c r="F20" s="11">
        <v>14.7004</v>
      </c>
      <c r="G20" s="11">
        <v>11.4493</v>
      </c>
      <c r="H20" s="28">
        <f t="shared" si="1"/>
        <v>14.7004</v>
      </c>
      <c r="I20" s="28">
        <f t="shared" si="2"/>
        <v>11.4493</v>
      </c>
    </row>
    <row r="21" customHeight="1" spans="1:9">
      <c r="A21" s="39">
        <v>4</v>
      </c>
      <c r="B21" s="40"/>
      <c r="C21" s="28">
        <v>0</v>
      </c>
      <c r="D21" s="28">
        <v>0</v>
      </c>
      <c r="E21" s="9" t="s">
        <v>205</v>
      </c>
      <c r="F21" s="11">
        <v>5.2115</v>
      </c>
      <c r="G21" s="11">
        <v>4.0233</v>
      </c>
      <c r="H21" s="28">
        <f t="shared" si="1"/>
        <v>5.2115</v>
      </c>
      <c r="I21" s="28">
        <f t="shared" si="2"/>
        <v>4.0233</v>
      </c>
    </row>
    <row r="22" customHeight="1" spans="1:9">
      <c r="A22" s="39">
        <v>5</v>
      </c>
      <c r="B22" s="40"/>
      <c r="C22" s="28">
        <v>0</v>
      </c>
      <c r="D22" s="28">
        <v>0</v>
      </c>
      <c r="E22" s="9" t="s">
        <v>206</v>
      </c>
      <c r="F22" s="11">
        <v>4.4829</v>
      </c>
      <c r="G22" s="11">
        <v>3.4141</v>
      </c>
      <c r="H22" s="28">
        <f t="shared" si="1"/>
        <v>4.4829</v>
      </c>
      <c r="I22" s="28">
        <f t="shared" si="2"/>
        <v>3.4141</v>
      </c>
    </row>
    <row r="23" customHeight="1" spans="1:9">
      <c r="A23" s="39">
        <v>6</v>
      </c>
      <c r="B23" s="40"/>
      <c r="C23" s="28">
        <v>0</v>
      </c>
      <c r="D23" s="28">
        <v>0</v>
      </c>
      <c r="E23" s="9" t="s">
        <v>207</v>
      </c>
      <c r="F23" s="11">
        <v>0.9216</v>
      </c>
      <c r="G23" s="11">
        <v>0.0731</v>
      </c>
      <c r="H23" s="28">
        <f t="shared" si="1"/>
        <v>0.9216</v>
      </c>
      <c r="I23" s="28">
        <f t="shared" si="2"/>
        <v>0.0731</v>
      </c>
    </row>
    <row r="24" customHeight="1" spans="1:9">
      <c r="A24" s="39">
        <v>7</v>
      </c>
      <c r="B24" s="40"/>
      <c r="C24" s="28">
        <v>0</v>
      </c>
      <c r="D24" s="28">
        <v>0</v>
      </c>
      <c r="E24" s="9" t="s">
        <v>208</v>
      </c>
      <c r="F24" s="11">
        <v>39.9137</v>
      </c>
      <c r="G24" s="11">
        <v>32.7576</v>
      </c>
      <c r="H24" s="28">
        <f t="shared" si="1"/>
        <v>39.9137</v>
      </c>
      <c r="I24" s="28">
        <f t="shared" si="2"/>
        <v>32.7576</v>
      </c>
    </row>
    <row r="25" customHeight="1" spans="1:9">
      <c r="A25" s="39">
        <v>8</v>
      </c>
      <c r="B25" s="40"/>
      <c r="C25" s="28">
        <v>0</v>
      </c>
      <c r="D25" s="28">
        <v>0</v>
      </c>
      <c r="E25" s="9" t="s">
        <v>211</v>
      </c>
      <c r="F25" s="11">
        <v>12.6983</v>
      </c>
      <c r="G25" s="11">
        <v>12.2232</v>
      </c>
      <c r="H25" s="28">
        <f t="shared" si="1"/>
        <v>12.6983</v>
      </c>
      <c r="I25" s="28">
        <f t="shared" si="2"/>
        <v>12.2232</v>
      </c>
    </row>
    <row r="26" customHeight="1" spans="1:9">
      <c r="A26" s="39">
        <v>9</v>
      </c>
      <c r="B26" s="40"/>
      <c r="C26" s="28">
        <v>0</v>
      </c>
      <c r="D26" s="28">
        <v>0</v>
      </c>
      <c r="E26" s="9" t="s">
        <v>209</v>
      </c>
      <c r="F26" s="11">
        <v>6.3589</v>
      </c>
      <c r="G26" s="11">
        <v>5.1181</v>
      </c>
      <c r="H26" s="28">
        <f t="shared" si="1"/>
        <v>6.3589</v>
      </c>
      <c r="I26" s="28">
        <f t="shared" si="2"/>
        <v>5.1181</v>
      </c>
    </row>
    <row r="27" ht="25" customHeight="1" spans="1:9">
      <c r="A27" s="27" t="s">
        <v>191</v>
      </c>
      <c r="B27" s="29"/>
      <c r="C27" s="28">
        <v>0</v>
      </c>
      <c r="D27" s="28">
        <v>0</v>
      </c>
      <c r="E27" s="30" t="s">
        <v>191</v>
      </c>
      <c r="F27" s="28">
        <f>SUM(F18:F21)</f>
        <v>35.9746</v>
      </c>
      <c r="G27" s="28">
        <f>SUM(G18:G21)</f>
        <v>24.8502</v>
      </c>
      <c r="H27" s="28">
        <f t="shared" si="1"/>
        <v>35.9746</v>
      </c>
      <c r="I27" s="28">
        <f t="shared" si="2"/>
        <v>24.8502</v>
      </c>
    </row>
    <row r="28" ht="25" customHeight="1" spans="1:9">
      <c r="A28" s="27" t="s">
        <v>192</v>
      </c>
      <c r="B28" s="29"/>
      <c r="C28" s="28">
        <v>0</v>
      </c>
      <c r="D28" s="28">
        <v>0</v>
      </c>
      <c r="E28" s="30" t="s">
        <v>192</v>
      </c>
      <c r="F28" s="28">
        <f>SUM(F23:F26)</f>
        <v>59.8925</v>
      </c>
      <c r="G28" s="28">
        <f>SUM(G23:G26)</f>
        <v>50.172</v>
      </c>
      <c r="H28" s="28">
        <f t="shared" si="1"/>
        <v>59.8925</v>
      </c>
      <c r="I28" s="28">
        <f t="shared" si="2"/>
        <v>50.172</v>
      </c>
    </row>
    <row r="29" customHeight="1" spans="1:9">
      <c r="A29" s="27" t="s">
        <v>193</v>
      </c>
      <c r="B29" s="29"/>
      <c r="C29" s="28">
        <v>0</v>
      </c>
      <c r="D29" s="28">
        <v>0</v>
      </c>
      <c r="E29" s="27" t="s">
        <v>193</v>
      </c>
      <c r="F29" s="28">
        <f>SUM(F18:F26)</f>
        <v>100.35</v>
      </c>
      <c r="G29" s="28">
        <f>SUM(G18:G26)</f>
        <v>78.4363</v>
      </c>
      <c r="H29" s="28">
        <f>F29</f>
        <v>100.35</v>
      </c>
      <c r="I29" s="28">
        <f t="shared" si="2"/>
        <v>78.4363</v>
      </c>
    </row>
    <row r="30" customHeight="1" spans="1:9">
      <c r="A30" s="27" t="s">
        <v>194</v>
      </c>
      <c r="B30" s="29"/>
      <c r="C30" s="28">
        <f>C17-C29</f>
        <v>100.35</v>
      </c>
      <c r="D30" s="28">
        <f>D17-D29</f>
        <v>78.4363</v>
      </c>
      <c r="E30" s="27" t="s">
        <v>194</v>
      </c>
      <c r="F30" s="28">
        <f>F29</f>
        <v>100.35</v>
      </c>
      <c r="G30" s="28">
        <f>G29</f>
        <v>78.4363</v>
      </c>
      <c r="H30" s="28">
        <f>H17+H29</f>
        <v>0</v>
      </c>
      <c r="I30" s="28">
        <f>I17+I29</f>
        <v>0</v>
      </c>
    </row>
  </sheetData>
  <mergeCells count="17">
    <mergeCell ref="A1:I1"/>
    <mergeCell ref="A2:I2"/>
    <mergeCell ref="C3:D3"/>
    <mergeCell ref="F3:G3"/>
    <mergeCell ref="H3:I3"/>
    <mergeCell ref="A13:B13"/>
    <mergeCell ref="A14:B14"/>
    <mergeCell ref="A15:B15"/>
    <mergeCell ref="A16:B16"/>
    <mergeCell ref="A17:B17"/>
    <mergeCell ref="A27:B27"/>
    <mergeCell ref="A28:B28"/>
    <mergeCell ref="A29:B29"/>
    <mergeCell ref="A30:B30"/>
    <mergeCell ref="A3:A4"/>
    <mergeCell ref="B3:B4"/>
    <mergeCell ref="E3:E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2"/>
  <sheetViews>
    <sheetView workbookViewId="0">
      <pane ySplit="4" topLeftCell="A77" activePane="bottomLeft" state="frozen"/>
      <selection/>
      <selection pane="bottomLeft" activeCell="F121" sqref="F121"/>
    </sheetView>
  </sheetViews>
  <sheetFormatPr defaultColWidth="9" defaultRowHeight="13.5"/>
  <cols>
    <col min="1" max="2" width="8.91666666666667" customWidth="1"/>
    <col min="3" max="4" width="8.75833333333333" customWidth="1"/>
    <col min="5" max="5" width="9.00833333333333" customWidth="1"/>
    <col min="6" max="6" width="8.75833333333333" customWidth="1"/>
    <col min="7" max="7" width="10.4166666666667" customWidth="1"/>
    <col min="8" max="11" width="10.3333333333333" customWidth="1"/>
    <col min="12" max="12" width="8.75833333333333" customWidth="1"/>
    <col min="13" max="13" width="8.91666666666667" customWidth="1"/>
    <col min="14" max="14" width="9.375"/>
  </cols>
  <sheetData>
    <row r="1" ht="20.25" spans="1:13">
      <c r="A1" s="22" t="s">
        <v>212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ht="14.25" spans="1:13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ht="14.25" customHeight="1" spans="1:13">
      <c r="A3" s="7" t="s">
        <v>213</v>
      </c>
      <c r="B3" s="24" t="s">
        <v>4</v>
      </c>
      <c r="C3" s="25" t="s">
        <v>214</v>
      </c>
      <c r="D3" s="25" t="s">
        <v>215</v>
      </c>
      <c r="E3" s="25" t="s">
        <v>216</v>
      </c>
      <c r="F3" s="26" t="s">
        <v>217</v>
      </c>
      <c r="G3" s="26" t="s">
        <v>218</v>
      </c>
      <c r="H3" s="26" t="s">
        <v>219</v>
      </c>
      <c r="I3" s="26" t="s">
        <v>220</v>
      </c>
      <c r="J3" s="26" t="s">
        <v>221</v>
      </c>
      <c r="K3" s="25" t="s">
        <v>222</v>
      </c>
      <c r="L3" s="26" t="s">
        <v>223</v>
      </c>
      <c r="M3" s="25" t="s">
        <v>224</v>
      </c>
    </row>
    <row r="4" ht="14.25" customHeight="1" spans="1:13">
      <c r="A4" s="7"/>
      <c r="B4" s="24"/>
      <c r="C4" s="25"/>
      <c r="D4" s="25"/>
      <c r="E4" s="25"/>
      <c r="F4" s="26"/>
      <c r="G4" s="25"/>
      <c r="H4" s="26"/>
      <c r="I4" s="26"/>
      <c r="J4" s="26"/>
      <c r="K4" s="25"/>
      <c r="L4" s="25"/>
      <c r="M4" s="25"/>
    </row>
    <row r="5" ht="14.25" customHeight="1" spans="1:13">
      <c r="A5" s="27" t="s">
        <v>13</v>
      </c>
      <c r="B5" s="27" t="s">
        <v>202</v>
      </c>
      <c r="C5" s="28">
        <v>0</v>
      </c>
      <c r="D5" s="28">
        <v>0</v>
      </c>
      <c r="E5" s="28">
        <v>1.0311</v>
      </c>
      <c r="F5" s="28">
        <v>0</v>
      </c>
      <c r="G5" s="28">
        <v>0</v>
      </c>
      <c r="H5" s="28">
        <f>-I5-J5-K5-L5-G5-F5-E5-D5-C5</f>
        <v>-1.0311</v>
      </c>
      <c r="I5" s="28">
        <v>0</v>
      </c>
      <c r="J5" s="28">
        <v>0</v>
      </c>
      <c r="K5" s="28">
        <v>0</v>
      </c>
      <c r="L5" s="28">
        <v>0</v>
      </c>
      <c r="M5" s="28">
        <f>SUM(C5:L5)</f>
        <v>0</v>
      </c>
    </row>
    <row r="6" ht="14.25" customHeight="1" spans="1:13">
      <c r="A6" s="27" t="s">
        <v>15</v>
      </c>
      <c r="B6" s="27" t="s">
        <v>202</v>
      </c>
      <c r="C6" s="28">
        <v>0.2932</v>
      </c>
      <c r="D6" s="28">
        <v>0</v>
      </c>
      <c r="E6" s="28">
        <v>0</v>
      </c>
      <c r="F6" s="28">
        <v>0</v>
      </c>
      <c r="G6" s="28">
        <v>0</v>
      </c>
      <c r="H6" s="28">
        <f t="shared" ref="H6:H37" si="0">-I6-J6-K6-L6-G6-F6-E6-D6-C6</f>
        <v>-0.2932</v>
      </c>
      <c r="I6" s="28">
        <v>0</v>
      </c>
      <c r="J6" s="28">
        <v>0</v>
      </c>
      <c r="K6" s="28">
        <v>0</v>
      </c>
      <c r="L6" s="28">
        <v>0</v>
      </c>
      <c r="M6" s="28">
        <f t="shared" ref="M6:M37" si="1">SUM(C6:L6)</f>
        <v>0</v>
      </c>
    </row>
    <row r="7" ht="14.25" customHeight="1" spans="1:13">
      <c r="A7" s="27" t="s">
        <v>225</v>
      </c>
      <c r="B7" s="29"/>
      <c r="C7" s="28">
        <f>SUM(C5:C6)</f>
        <v>0.2932</v>
      </c>
      <c r="D7" s="28">
        <f t="shared" ref="D7:K7" si="2">SUM(D5:D6)</f>
        <v>0</v>
      </c>
      <c r="E7" s="28">
        <f t="shared" si="2"/>
        <v>1.0311</v>
      </c>
      <c r="F7" s="28">
        <f t="shared" si="2"/>
        <v>0</v>
      </c>
      <c r="G7" s="28">
        <f t="shared" si="2"/>
        <v>0</v>
      </c>
      <c r="H7" s="28">
        <f t="shared" si="0"/>
        <v>-1.3243</v>
      </c>
      <c r="I7" s="28">
        <f t="shared" si="2"/>
        <v>0</v>
      </c>
      <c r="J7" s="28">
        <f t="shared" si="2"/>
        <v>0</v>
      </c>
      <c r="K7" s="28">
        <f t="shared" si="2"/>
        <v>0</v>
      </c>
      <c r="L7" s="28">
        <f>SUM(L5:L6)</f>
        <v>0</v>
      </c>
      <c r="M7" s="28">
        <f t="shared" si="1"/>
        <v>0</v>
      </c>
    </row>
    <row r="8" ht="14.25" customHeight="1" spans="1:13">
      <c r="A8" s="27" t="s">
        <v>17</v>
      </c>
      <c r="B8" s="27" t="s">
        <v>203</v>
      </c>
      <c r="C8" s="28">
        <v>0.0173</v>
      </c>
      <c r="D8" s="28">
        <v>0</v>
      </c>
      <c r="E8" s="28">
        <v>0</v>
      </c>
      <c r="F8" s="28">
        <v>0</v>
      </c>
      <c r="G8" s="28">
        <v>0</v>
      </c>
      <c r="H8" s="28">
        <f t="shared" si="0"/>
        <v>-0.0173</v>
      </c>
      <c r="I8" s="28">
        <v>0</v>
      </c>
      <c r="J8" s="28">
        <v>0</v>
      </c>
      <c r="K8" s="28">
        <v>0</v>
      </c>
      <c r="L8" s="28">
        <v>0</v>
      </c>
      <c r="M8" s="28">
        <f t="shared" si="1"/>
        <v>0</v>
      </c>
    </row>
    <row r="9" ht="14.25" customHeight="1" spans="1:13">
      <c r="A9" s="27" t="s">
        <v>19</v>
      </c>
      <c r="B9" s="27" t="s">
        <v>203</v>
      </c>
      <c r="C9" s="28">
        <v>1.365</v>
      </c>
      <c r="D9" s="28">
        <v>0</v>
      </c>
      <c r="E9" s="28">
        <v>1.0189</v>
      </c>
      <c r="F9" s="28">
        <v>0</v>
      </c>
      <c r="G9" s="28">
        <v>0</v>
      </c>
      <c r="H9" s="28">
        <f t="shared" si="0"/>
        <v>-4.9641</v>
      </c>
      <c r="I9" s="28">
        <v>0</v>
      </c>
      <c r="J9" s="28">
        <v>0</v>
      </c>
      <c r="K9" s="28">
        <v>2.5802</v>
      </c>
      <c r="L9" s="28">
        <v>0</v>
      </c>
      <c r="M9" s="28">
        <f t="shared" si="1"/>
        <v>0</v>
      </c>
    </row>
    <row r="10" ht="14.25" customHeight="1" spans="1:13">
      <c r="A10" s="27" t="s">
        <v>21</v>
      </c>
      <c r="B10" s="27" t="s">
        <v>203</v>
      </c>
      <c r="C10" s="28">
        <v>0</v>
      </c>
      <c r="D10" s="28">
        <v>0</v>
      </c>
      <c r="E10" s="28">
        <v>0.3788</v>
      </c>
      <c r="F10" s="28">
        <v>0</v>
      </c>
      <c r="G10" s="28">
        <v>0</v>
      </c>
      <c r="H10" s="28">
        <f t="shared" si="0"/>
        <v>-0.3788</v>
      </c>
      <c r="I10" s="28">
        <v>0</v>
      </c>
      <c r="J10" s="28">
        <v>0</v>
      </c>
      <c r="K10" s="28">
        <v>0</v>
      </c>
      <c r="L10" s="28">
        <v>0</v>
      </c>
      <c r="M10" s="28">
        <f t="shared" si="1"/>
        <v>0</v>
      </c>
    </row>
    <row r="11" ht="14.25" customHeight="1" spans="1:13">
      <c r="A11" s="27" t="s">
        <v>23</v>
      </c>
      <c r="B11" s="27" t="s">
        <v>203</v>
      </c>
      <c r="C11" s="28">
        <v>0.0144</v>
      </c>
      <c r="D11" s="28">
        <v>0</v>
      </c>
      <c r="E11" s="28">
        <v>0</v>
      </c>
      <c r="F11" s="28">
        <v>0</v>
      </c>
      <c r="G11" s="28">
        <v>0</v>
      </c>
      <c r="H11" s="28">
        <f t="shared" si="0"/>
        <v>-0.0144</v>
      </c>
      <c r="I11" s="28">
        <v>0</v>
      </c>
      <c r="J11" s="28">
        <v>0</v>
      </c>
      <c r="K11" s="28">
        <v>0</v>
      </c>
      <c r="L11" s="28">
        <v>0</v>
      </c>
      <c r="M11" s="28">
        <f t="shared" si="1"/>
        <v>0</v>
      </c>
    </row>
    <row r="12" ht="14.25" customHeight="1" spans="1:13">
      <c r="A12" s="27" t="s">
        <v>24</v>
      </c>
      <c r="B12" s="27" t="s">
        <v>203</v>
      </c>
      <c r="C12" s="28">
        <v>0</v>
      </c>
      <c r="D12" s="28">
        <v>0</v>
      </c>
      <c r="E12" s="28">
        <v>0</v>
      </c>
      <c r="F12" s="28">
        <v>0</v>
      </c>
      <c r="G12" s="28">
        <v>0.6093</v>
      </c>
      <c r="H12" s="28">
        <f t="shared" si="0"/>
        <v>-0.6093</v>
      </c>
      <c r="I12" s="28">
        <v>0</v>
      </c>
      <c r="J12" s="28">
        <v>0</v>
      </c>
      <c r="K12" s="28">
        <v>0</v>
      </c>
      <c r="L12" s="28">
        <v>0</v>
      </c>
      <c r="M12" s="28">
        <f t="shared" si="1"/>
        <v>0</v>
      </c>
    </row>
    <row r="13" ht="14.25" customHeight="1" spans="1:13">
      <c r="A13" s="27" t="s">
        <v>25</v>
      </c>
      <c r="B13" s="27" t="s">
        <v>203</v>
      </c>
      <c r="C13" s="28">
        <v>3.1497</v>
      </c>
      <c r="D13" s="28">
        <v>0.628</v>
      </c>
      <c r="E13" s="28">
        <v>0</v>
      </c>
      <c r="F13" s="28">
        <v>0</v>
      </c>
      <c r="G13" s="28">
        <v>0.2904</v>
      </c>
      <c r="H13" s="28">
        <f t="shared" si="0"/>
        <v>-4.0681</v>
      </c>
      <c r="I13" s="28">
        <v>0</v>
      </c>
      <c r="J13" s="28">
        <v>0</v>
      </c>
      <c r="K13" s="28">
        <v>0</v>
      </c>
      <c r="L13" s="28">
        <v>0</v>
      </c>
      <c r="M13" s="28">
        <f t="shared" si="1"/>
        <v>0</v>
      </c>
    </row>
    <row r="14" ht="14.25" customHeight="1" spans="1:13">
      <c r="A14" s="27" t="s">
        <v>27</v>
      </c>
      <c r="B14" s="27" t="s">
        <v>203</v>
      </c>
      <c r="C14" s="28">
        <v>0</v>
      </c>
      <c r="D14" s="28">
        <v>0</v>
      </c>
      <c r="E14" s="28">
        <v>1.506</v>
      </c>
      <c r="F14" s="28">
        <v>0</v>
      </c>
      <c r="G14" s="28">
        <v>0</v>
      </c>
      <c r="H14" s="28">
        <f t="shared" si="0"/>
        <v>-1.506</v>
      </c>
      <c r="I14" s="28">
        <v>0</v>
      </c>
      <c r="J14" s="28">
        <v>0</v>
      </c>
      <c r="K14" s="28">
        <v>0</v>
      </c>
      <c r="L14" s="28">
        <v>0</v>
      </c>
      <c r="M14" s="28">
        <f t="shared" si="1"/>
        <v>0</v>
      </c>
    </row>
    <row r="15" ht="14.25" customHeight="1" spans="1:13">
      <c r="A15" s="27" t="s">
        <v>28</v>
      </c>
      <c r="B15" s="27" t="s">
        <v>203</v>
      </c>
      <c r="C15" s="28">
        <v>0.0355</v>
      </c>
      <c r="D15" s="28">
        <v>0.2639</v>
      </c>
      <c r="E15" s="28">
        <v>0</v>
      </c>
      <c r="F15" s="28">
        <v>0</v>
      </c>
      <c r="G15" s="28">
        <v>0</v>
      </c>
      <c r="H15" s="28">
        <f t="shared" si="0"/>
        <v>-0.2994</v>
      </c>
      <c r="I15" s="28">
        <v>0</v>
      </c>
      <c r="J15" s="28">
        <v>0</v>
      </c>
      <c r="K15" s="28">
        <v>0</v>
      </c>
      <c r="L15" s="28">
        <v>0</v>
      </c>
      <c r="M15" s="28">
        <f t="shared" si="1"/>
        <v>0</v>
      </c>
    </row>
    <row r="16" ht="14.25" customHeight="1" spans="1:13">
      <c r="A16" s="27" t="s">
        <v>226</v>
      </c>
      <c r="B16" s="29"/>
      <c r="C16" s="28">
        <f>SUM(C8:C15)</f>
        <v>4.5819</v>
      </c>
      <c r="D16" s="28">
        <f t="shared" ref="D16:M16" si="3">SUM(D8:D15)</f>
        <v>0.8919</v>
      </c>
      <c r="E16" s="28">
        <f t="shared" si="3"/>
        <v>2.9037</v>
      </c>
      <c r="F16" s="28">
        <f t="shared" si="3"/>
        <v>0</v>
      </c>
      <c r="G16" s="28">
        <f t="shared" si="3"/>
        <v>0.8997</v>
      </c>
      <c r="H16" s="28">
        <f t="shared" si="0"/>
        <v>-11.8574</v>
      </c>
      <c r="I16" s="28">
        <f t="shared" si="3"/>
        <v>0</v>
      </c>
      <c r="J16" s="28">
        <f t="shared" si="3"/>
        <v>0</v>
      </c>
      <c r="K16" s="28">
        <f t="shared" si="3"/>
        <v>2.5802</v>
      </c>
      <c r="L16" s="28">
        <f t="shared" si="3"/>
        <v>0</v>
      </c>
      <c r="M16" s="28">
        <f t="shared" si="1"/>
        <v>0</v>
      </c>
    </row>
    <row r="17" ht="14.25" customHeight="1" spans="1:13">
      <c r="A17" s="27" t="s">
        <v>29</v>
      </c>
      <c r="B17" s="27" t="s">
        <v>204</v>
      </c>
      <c r="C17" s="28">
        <v>0.2703</v>
      </c>
      <c r="D17" s="28">
        <v>0</v>
      </c>
      <c r="E17" s="28">
        <v>0</v>
      </c>
      <c r="F17" s="28">
        <v>0</v>
      </c>
      <c r="G17" s="28">
        <v>0</v>
      </c>
      <c r="H17" s="28">
        <f t="shared" si="0"/>
        <v>-0.2703</v>
      </c>
      <c r="I17" s="28">
        <v>0</v>
      </c>
      <c r="J17" s="28">
        <v>0</v>
      </c>
      <c r="K17" s="28">
        <v>0</v>
      </c>
      <c r="L17" s="28">
        <v>0</v>
      </c>
      <c r="M17" s="28">
        <f t="shared" si="1"/>
        <v>0</v>
      </c>
    </row>
    <row r="18" ht="14.25" customHeight="1" spans="1:13">
      <c r="A18" s="27" t="s">
        <v>31</v>
      </c>
      <c r="B18" s="27" t="s">
        <v>204</v>
      </c>
      <c r="C18" s="28">
        <v>0.0235</v>
      </c>
      <c r="D18" s="28">
        <v>0</v>
      </c>
      <c r="E18" s="28">
        <v>0</v>
      </c>
      <c r="F18" s="28">
        <v>0</v>
      </c>
      <c r="G18" s="28">
        <v>0</v>
      </c>
      <c r="H18" s="28">
        <f t="shared" si="0"/>
        <v>-0.0235</v>
      </c>
      <c r="I18" s="28">
        <v>0</v>
      </c>
      <c r="J18" s="28">
        <v>0</v>
      </c>
      <c r="K18" s="28">
        <v>0</v>
      </c>
      <c r="L18" s="28">
        <v>0</v>
      </c>
      <c r="M18" s="28">
        <f t="shared" si="1"/>
        <v>0</v>
      </c>
    </row>
    <row r="19" ht="14.25" customHeight="1" spans="1:13">
      <c r="A19" s="27" t="s">
        <v>33</v>
      </c>
      <c r="B19" s="27" t="s">
        <v>204</v>
      </c>
      <c r="C19" s="28">
        <v>0.0723</v>
      </c>
      <c r="D19" s="28">
        <v>0</v>
      </c>
      <c r="E19" s="28">
        <v>1.4095</v>
      </c>
      <c r="F19" s="28">
        <v>0</v>
      </c>
      <c r="G19" s="28">
        <v>0</v>
      </c>
      <c r="H19" s="28">
        <f t="shared" si="0"/>
        <v>-1.4818</v>
      </c>
      <c r="I19" s="28">
        <v>0</v>
      </c>
      <c r="J19" s="28">
        <v>0</v>
      </c>
      <c r="K19" s="28">
        <v>0</v>
      </c>
      <c r="L19" s="28">
        <v>0</v>
      </c>
      <c r="M19" s="28">
        <f t="shared" si="1"/>
        <v>0</v>
      </c>
    </row>
    <row r="20" ht="14.25" customHeight="1" spans="1:13">
      <c r="A20" s="27" t="s">
        <v>35</v>
      </c>
      <c r="B20" s="27" t="s">
        <v>204</v>
      </c>
      <c r="C20" s="28">
        <v>0.1442</v>
      </c>
      <c r="D20" s="28">
        <v>0</v>
      </c>
      <c r="E20" s="28">
        <v>0</v>
      </c>
      <c r="F20" s="28">
        <v>0</v>
      </c>
      <c r="G20" s="28">
        <v>0</v>
      </c>
      <c r="H20" s="28">
        <f t="shared" si="0"/>
        <v>-0.1442</v>
      </c>
      <c r="I20" s="28">
        <v>0</v>
      </c>
      <c r="J20" s="28">
        <v>0</v>
      </c>
      <c r="K20" s="28">
        <v>0</v>
      </c>
      <c r="L20" s="28">
        <v>0</v>
      </c>
      <c r="M20" s="28">
        <f t="shared" si="1"/>
        <v>0</v>
      </c>
    </row>
    <row r="21" ht="14.25" customHeight="1" spans="1:13">
      <c r="A21" s="27" t="s">
        <v>227</v>
      </c>
      <c r="B21" s="29"/>
      <c r="C21" s="28">
        <f>SUM(C17:C20)</f>
        <v>0.5103</v>
      </c>
      <c r="D21" s="28">
        <f t="shared" ref="D21:M21" si="4">SUM(D17:D20)</f>
        <v>0</v>
      </c>
      <c r="E21" s="28">
        <f t="shared" si="4"/>
        <v>1.4095</v>
      </c>
      <c r="F21" s="28">
        <f t="shared" si="4"/>
        <v>0</v>
      </c>
      <c r="G21" s="28">
        <f t="shared" si="4"/>
        <v>0</v>
      </c>
      <c r="H21" s="28">
        <f t="shared" si="0"/>
        <v>-1.9198</v>
      </c>
      <c r="I21" s="28">
        <f t="shared" si="4"/>
        <v>0</v>
      </c>
      <c r="J21" s="28">
        <f t="shared" si="4"/>
        <v>0</v>
      </c>
      <c r="K21" s="28">
        <f t="shared" si="4"/>
        <v>0</v>
      </c>
      <c r="L21" s="28">
        <f t="shared" si="4"/>
        <v>0</v>
      </c>
      <c r="M21" s="28">
        <f t="shared" si="1"/>
        <v>0</v>
      </c>
    </row>
    <row r="22" ht="14.25" customHeight="1" spans="1:13">
      <c r="A22" s="27" t="s">
        <v>36</v>
      </c>
      <c r="B22" s="27" t="s">
        <v>205</v>
      </c>
      <c r="C22" s="28">
        <v>0.1261</v>
      </c>
      <c r="D22" s="28">
        <v>0</v>
      </c>
      <c r="E22" s="28">
        <v>0</v>
      </c>
      <c r="F22" s="28">
        <v>0</v>
      </c>
      <c r="G22" s="28">
        <v>0</v>
      </c>
      <c r="H22" s="28">
        <f t="shared" si="0"/>
        <v>-0.1261</v>
      </c>
      <c r="I22" s="28">
        <v>0</v>
      </c>
      <c r="J22" s="28">
        <v>0</v>
      </c>
      <c r="K22" s="28">
        <v>0</v>
      </c>
      <c r="L22" s="28">
        <v>0</v>
      </c>
      <c r="M22" s="28">
        <f t="shared" si="1"/>
        <v>0</v>
      </c>
    </row>
    <row r="23" ht="14.25" customHeight="1" spans="1:13">
      <c r="A23" s="27" t="s">
        <v>38</v>
      </c>
      <c r="B23" s="27" t="s">
        <v>205</v>
      </c>
      <c r="C23" s="28">
        <v>0.2431</v>
      </c>
      <c r="D23" s="28">
        <v>0</v>
      </c>
      <c r="E23" s="28">
        <v>0.5409</v>
      </c>
      <c r="F23" s="28">
        <v>0</v>
      </c>
      <c r="G23" s="28">
        <v>0</v>
      </c>
      <c r="H23" s="28">
        <f t="shared" si="0"/>
        <v>-0.8603</v>
      </c>
      <c r="I23" s="28">
        <v>0</v>
      </c>
      <c r="J23" s="28">
        <v>0</v>
      </c>
      <c r="K23" s="28">
        <v>0</v>
      </c>
      <c r="L23" s="28">
        <v>0.0763</v>
      </c>
      <c r="M23" s="28">
        <f t="shared" si="1"/>
        <v>0</v>
      </c>
    </row>
    <row r="24" ht="14.25" customHeight="1" spans="1:13">
      <c r="A24" s="27" t="s">
        <v>39</v>
      </c>
      <c r="B24" s="27" t="s">
        <v>205</v>
      </c>
      <c r="C24" s="28">
        <v>0.022</v>
      </c>
      <c r="D24" s="28">
        <v>0</v>
      </c>
      <c r="E24" s="28">
        <v>0</v>
      </c>
      <c r="F24" s="28">
        <v>0</v>
      </c>
      <c r="G24" s="28">
        <v>0</v>
      </c>
      <c r="H24" s="28">
        <f t="shared" si="0"/>
        <v>-0.022</v>
      </c>
      <c r="I24" s="28">
        <v>0</v>
      </c>
      <c r="J24" s="28">
        <v>0</v>
      </c>
      <c r="K24" s="28">
        <v>0</v>
      </c>
      <c r="L24" s="28">
        <v>0</v>
      </c>
      <c r="M24" s="28">
        <f t="shared" si="1"/>
        <v>0</v>
      </c>
    </row>
    <row r="25" ht="14.25" customHeight="1" spans="1:13">
      <c r="A25" s="27" t="s">
        <v>41</v>
      </c>
      <c r="B25" s="27" t="s">
        <v>205</v>
      </c>
      <c r="C25" s="28">
        <v>0.051</v>
      </c>
      <c r="D25" s="28">
        <v>0</v>
      </c>
      <c r="E25" s="28">
        <v>0</v>
      </c>
      <c r="F25" s="28">
        <v>0</v>
      </c>
      <c r="G25" s="28">
        <v>0</v>
      </c>
      <c r="H25" s="28">
        <f t="shared" si="0"/>
        <v>-0.051</v>
      </c>
      <c r="I25" s="28">
        <v>0</v>
      </c>
      <c r="J25" s="28">
        <v>0</v>
      </c>
      <c r="K25" s="28">
        <v>0</v>
      </c>
      <c r="L25" s="28">
        <v>0</v>
      </c>
      <c r="M25" s="28">
        <f t="shared" si="1"/>
        <v>0</v>
      </c>
    </row>
    <row r="26" ht="14.25" customHeight="1" spans="1:13">
      <c r="A26" s="27" t="s">
        <v>42</v>
      </c>
      <c r="B26" s="27" t="s">
        <v>205</v>
      </c>
      <c r="C26" s="28">
        <v>0.0155</v>
      </c>
      <c r="D26" s="28">
        <v>0</v>
      </c>
      <c r="E26" s="28">
        <v>0</v>
      </c>
      <c r="F26" s="28">
        <v>0</v>
      </c>
      <c r="G26" s="28">
        <v>0</v>
      </c>
      <c r="H26" s="28">
        <f t="shared" si="0"/>
        <v>-0.0155</v>
      </c>
      <c r="I26" s="28">
        <v>0</v>
      </c>
      <c r="J26" s="28">
        <v>0</v>
      </c>
      <c r="K26" s="28">
        <v>0</v>
      </c>
      <c r="L26" s="28">
        <v>0</v>
      </c>
      <c r="M26" s="28">
        <f t="shared" si="1"/>
        <v>0</v>
      </c>
    </row>
    <row r="27" ht="14.25" customHeight="1" spans="1:13">
      <c r="A27" s="27" t="s">
        <v>43</v>
      </c>
      <c r="B27" s="27" t="s">
        <v>205</v>
      </c>
      <c r="C27" s="28">
        <v>0.3004</v>
      </c>
      <c r="D27" s="28">
        <v>0</v>
      </c>
      <c r="E27" s="28">
        <v>0</v>
      </c>
      <c r="F27" s="28">
        <v>0</v>
      </c>
      <c r="G27" s="28">
        <v>0</v>
      </c>
      <c r="H27" s="28">
        <f t="shared" si="0"/>
        <v>-0.3004</v>
      </c>
      <c r="I27" s="28">
        <v>0</v>
      </c>
      <c r="J27" s="28">
        <v>0</v>
      </c>
      <c r="K27" s="28">
        <v>0</v>
      </c>
      <c r="L27" s="28">
        <v>0</v>
      </c>
      <c r="M27" s="28">
        <f t="shared" si="1"/>
        <v>0</v>
      </c>
    </row>
    <row r="28" ht="14.25" customHeight="1" spans="1:13">
      <c r="A28" s="27" t="s">
        <v>44</v>
      </c>
      <c r="B28" s="27" t="s">
        <v>205</v>
      </c>
      <c r="C28" s="28">
        <v>0.019</v>
      </c>
      <c r="D28" s="28">
        <v>0</v>
      </c>
      <c r="E28" s="28">
        <v>0</v>
      </c>
      <c r="F28" s="28">
        <v>0</v>
      </c>
      <c r="G28" s="28">
        <v>0</v>
      </c>
      <c r="H28" s="28">
        <f t="shared" si="0"/>
        <v>-0.019</v>
      </c>
      <c r="I28" s="28">
        <v>0</v>
      </c>
      <c r="J28" s="28">
        <v>0</v>
      </c>
      <c r="K28" s="28">
        <v>0</v>
      </c>
      <c r="L28" s="28">
        <v>0</v>
      </c>
      <c r="M28" s="28">
        <f t="shared" si="1"/>
        <v>0</v>
      </c>
    </row>
    <row r="29" ht="14.25" customHeight="1" spans="1:13">
      <c r="A29" s="27" t="s">
        <v>45</v>
      </c>
      <c r="B29" s="27" t="s">
        <v>205</v>
      </c>
      <c r="C29" s="28">
        <v>0.6311</v>
      </c>
      <c r="D29" s="28">
        <v>0</v>
      </c>
      <c r="E29" s="28">
        <v>0</v>
      </c>
      <c r="F29" s="28">
        <v>0</v>
      </c>
      <c r="G29" s="28">
        <v>0</v>
      </c>
      <c r="H29" s="28">
        <f t="shared" si="0"/>
        <v>-0.6311</v>
      </c>
      <c r="I29" s="28">
        <v>0</v>
      </c>
      <c r="J29" s="28">
        <v>0</v>
      </c>
      <c r="K29" s="28">
        <v>0</v>
      </c>
      <c r="L29" s="28">
        <v>0</v>
      </c>
      <c r="M29" s="28">
        <f t="shared" si="1"/>
        <v>0</v>
      </c>
    </row>
    <row r="30" ht="14.25" customHeight="1" spans="1:13">
      <c r="A30" s="27" t="s">
        <v>46</v>
      </c>
      <c r="B30" s="27" t="s">
        <v>205</v>
      </c>
      <c r="C30" s="28">
        <v>0.8768</v>
      </c>
      <c r="D30" s="28">
        <v>0</v>
      </c>
      <c r="E30" s="28">
        <v>0</v>
      </c>
      <c r="F30" s="28">
        <v>0</v>
      </c>
      <c r="G30" s="28">
        <v>0</v>
      </c>
      <c r="H30" s="28">
        <f t="shared" si="0"/>
        <v>-0.8768</v>
      </c>
      <c r="I30" s="28">
        <v>0</v>
      </c>
      <c r="J30" s="28">
        <v>0</v>
      </c>
      <c r="K30" s="28">
        <v>0</v>
      </c>
      <c r="L30" s="28">
        <v>0</v>
      </c>
      <c r="M30" s="28">
        <f t="shared" si="1"/>
        <v>0</v>
      </c>
    </row>
    <row r="31" ht="14.25" customHeight="1" spans="1:13">
      <c r="A31" s="27" t="s">
        <v>47</v>
      </c>
      <c r="B31" s="27" t="s">
        <v>205</v>
      </c>
      <c r="C31" s="28">
        <v>3.1679</v>
      </c>
      <c r="D31" s="28">
        <v>0</v>
      </c>
      <c r="E31" s="28">
        <v>0</v>
      </c>
      <c r="F31" s="28">
        <v>0</v>
      </c>
      <c r="G31" s="28">
        <v>0</v>
      </c>
      <c r="H31" s="28">
        <f t="shared" si="0"/>
        <v>-3.1679</v>
      </c>
      <c r="I31" s="28">
        <v>0</v>
      </c>
      <c r="J31" s="28">
        <v>0</v>
      </c>
      <c r="K31" s="28">
        <v>0</v>
      </c>
      <c r="L31" s="28">
        <v>0</v>
      </c>
      <c r="M31" s="28">
        <f t="shared" si="1"/>
        <v>0</v>
      </c>
    </row>
    <row r="32" ht="14.25" customHeight="1" spans="1:13">
      <c r="A32" s="27" t="s">
        <v>48</v>
      </c>
      <c r="B32" s="27" t="s">
        <v>205</v>
      </c>
      <c r="C32" s="28">
        <v>0.1791</v>
      </c>
      <c r="D32" s="28">
        <v>0</v>
      </c>
      <c r="E32" s="28">
        <v>0</v>
      </c>
      <c r="F32" s="28">
        <v>0</v>
      </c>
      <c r="G32" s="28">
        <v>0</v>
      </c>
      <c r="H32" s="28">
        <f t="shared" si="0"/>
        <v>-0.1791</v>
      </c>
      <c r="I32" s="28">
        <v>0</v>
      </c>
      <c r="J32" s="28">
        <v>0</v>
      </c>
      <c r="K32" s="28">
        <v>0</v>
      </c>
      <c r="L32" s="28">
        <v>0</v>
      </c>
      <c r="M32" s="28">
        <f t="shared" si="1"/>
        <v>0</v>
      </c>
    </row>
    <row r="33" ht="14.25" customHeight="1" spans="1:13">
      <c r="A33" s="27" t="s">
        <v>49</v>
      </c>
      <c r="B33" s="27" t="s">
        <v>205</v>
      </c>
      <c r="C33" s="28">
        <v>0.2512</v>
      </c>
      <c r="D33" s="28">
        <v>0</v>
      </c>
      <c r="E33" s="28">
        <v>0</v>
      </c>
      <c r="F33" s="28">
        <v>0</v>
      </c>
      <c r="G33" s="28">
        <v>0</v>
      </c>
      <c r="H33" s="28">
        <f t="shared" si="0"/>
        <v>-0.2512</v>
      </c>
      <c r="I33" s="28">
        <v>0</v>
      </c>
      <c r="J33" s="28">
        <v>0</v>
      </c>
      <c r="K33" s="28">
        <v>0</v>
      </c>
      <c r="L33" s="28">
        <v>0</v>
      </c>
      <c r="M33" s="28">
        <f t="shared" si="1"/>
        <v>0</v>
      </c>
    </row>
    <row r="34" ht="14.25" customHeight="1" spans="1:13">
      <c r="A34" s="27" t="s">
        <v>50</v>
      </c>
      <c r="B34" s="27" t="s">
        <v>205</v>
      </c>
      <c r="C34" s="28">
        <v>0.0114</v>
      </c>
      <c r="D34" s="28">
        <v>0</v>
      </c>
      <c r="E34" s="28">
        <v>0.0228</v>
      </c>
      <c r="F34" s="28">
        <v>0</v>
      </c>
      <c r="G34" s="28">
        <v>0</v>
      </c>
      <c r="H34" s="28">
        <f t="shared" si="0"/>
        <v>-0.0342</v>
      </c>
      <c r="I34" s="28">
        <v>0</v>
      </c>
      <c r="J34" s="28">
        <v>0</v>
      </c>
      <c r="K34" s="28">
        <v>0</v>
      </c>
      <c r="L34" s="28">
        <v>0</v>
      </c>
      <c r="M34" s="28">
        <f t="shared" si="1"/>
        <v>0</v>
      </c>
    </row>
    <row r="35" ht="14.25" customHeight="1" spans="1:13">
      <c r="A35" s="27" t="s">
        <v>228</v>
      </c>
      <c r="B35" s="29"/>
      <c r="C35" s="28">
        <f>SUM(C22:C34)</f>
        <v>5.8946</v>
      </c>
      <c r="D35" s="28">
        <f t="shared" ref="D35:M35" si="5">SUM(D22:D34)</f>
        <v>0</v>
      </c>
      <c r="E35" s="28">
        <f t="shared" si="5"/>
        <v>0.5637</v>
      </c>
      <c r="F35" s="28">
        <f t="shared" si="5"/>
        <v>0</v>
      </c>
      <c r="G35" s="28">
        <f t="shared" si="5"/>
        <v>0</v>
      </c>
      <c r="H35" s="28">
        <f t="shared" si="0"/>
        <v>-6.5346</v>
      </c>
      <c r="I35" s="28">
        <f t="shared" si="5"/>
        <v>0</v>
      </c>
      <c r="J35" s="28">
        <f t="shared" si="5"/>
        <v>0</v>
      </c>
      <c r="K35" s="28">
        <f t="shared" si="5"/>
        <v>0</v>
      </c>
      <c r="L35" s="28">
        <f t="shared" si="5"/>
        <v>0.0763</v>
      </c>
      <c r="M35" s="28">
        <f t="shared" si="1"/>
        <v>1.94289029309402e-16</v>
      </c>
    </row>
    <row r="36" ht="14.25" customHeight="1" spans="1:13">
      <c r="A36" s="27" t="s">
        <v>52</v>
      </c>
      <c r="B36" s="27" t="s">
        <v>206</v>
      </c>
      <c r="C36" s="28">
        <v>0</v>
      </c>
      <c r="D36" s="28">
        <v>0</v>
      </c>
      <c r="E36" s="28">
        <v>0.3747</v>
      </c>
      <c r="F36" s="28">
        <v>0</v>
      </c>
      <c r="G36" s="28">
        <v>0</v>
      </c>
      <c r="H36" s="28">
        <f t="shared" si="0"/>
        <v>-0.3747</v>
      </c>
      <c r="I36" s="28">
        <v>0</v>
      </c>
      <c r="J36" s="28">
        <v>0</v>
      </c>
      <c r="K36" s="28">
        <v>0</v>
      </c>
      <c r="L36" s="28">
        <v>0</v>
      </c>
      <c r="M36" s="28">
        <f t="shared" si="1"/>
        <v>0</v>
      </c>
    </row>
    <row r="37" ht="14.25" customHeight="1" spans="1:13">
      <c r="A37" s="27" t="s">
        <v>54</v>
      </c>
      <c r="B37" s="27" t="s">
        <v>206</v>
      </c>
      <c r="C37" s="28">
        <v>0.0388</v>
      </c>
      <c r="D37" s="28">
        <v>0</v>
      </c>
      <c r="E37" s="28">
        <v>0</v>
      </c>
      <c r="F37" s="28">
        <v>0</v>
      </c>
      <c r="G37" s="28">
        <v>0</v>
      </c>
      <c r="H37" s="28">
        <f t="shared" si="0"/>
        <v>-0.0388</v>
      </c>
      <c r="I37" s="28">
        <v>0</v>
      </c>
      <c r="J37" s="28">
        <v>0</v>
      </c>
      <c r="K37" s="28">
        <v>0</v>
      </c>
      <c r="L37" s="28">
        <v>0</v>
      </c>
      <c r="M37" s="28">
        <f t="shared" si="1"/>
        <v>0</v>
      </c>
    </row>
    <row r="38" ht="14.25" customHeight="1" spans="1:13">
      <c r="A38" s="27" t="s">
        <v>55</v>
      </c>
      <c r="B38" s="27" t="s">
        <v>206</v>
      </c>
      <c r="C38" s="28">
        <v>0.0059</v>
      </c>
      <c r="D38" s="28">
        <v>0.4171</v>
      </c>
      <c r="E38" s="28">
        <v>0.1622</v>
      </c>
      <c r="F38" s="28">
        <v>0</v>
      </c>
      <c r="G38" s="28">
        <v>0</v>
      </c>
      <c r="H38" s="28">
        <f t="shared" ref="H38:H69" si="6">-I38-J38-K38-L38-G38-F38-E38-D38-C38</f>
        <v>-0.5852</v>
      </c>
      <c r="I38" s="28">
        <v>0</v>
      </c>
      <c r="J38" s="28">
        <v>0</v>
      </c>
      <c r="K38" s="28">
        <v>0</v>
      </c>
      <c r="L38" s="28">
        <v>0</v>
      </c>
      <c r="M38" s="28">
        <f t="shared" ref="M38:M69" si="7">SUM(C38:L38)</f>
        <v>0</v>
      </c>
    </row>
    <row r="39" ht="14.25" customHeight="1" spans="1:13">
      <c r="A39" s="27" t="s">
        <v>56</v>
      </c>
      <c r="B39" s="27" t="s">
        <v>206</v>
      </c>
      <c r="C39" s="28">
        <v>0.7525</v>
      </c>
      <c r="D39" s="28">
        <v>0</v>
      </c>
      <c r="E39" s="28">
        <v>0</v>
      </c>
      <c r="F39" s="28">
        <v>0</v>
      </c>
      <c r="G39" s="28">
        <v>0</v>
      </c>
      <c r="H39" s="28">
        <f t="shared" si="6"/>
        <v>-0.7525</v>
      </c>
      <c r="I39" s="28">
        <v>0</v>
      </c>
      <c r="J39" s="28">
        <v>0</v>
      </c>
      <c r="K39" s="28">
        <v>0</v>
      </c>
      <c r="L39" s="28">
        <v>0</v>
      </c>
      <c r="M39" s="28">
        <f t="shared" si="7"/>
        <v>0</v>
      </c>
    </row>
    <row r="40" ht="14.25" customHeight="1" spans="1:13">
      <c r="A40" s="27" t="s">
        <v>57</v>
      </c>
      <c r="B40" s="27" t="s">
        <v>206</v>
      </c>
      <c r="C40" s="28">
        <v>0.0065</v>
      </c>
      <c r="D40" s="28">
        <v>0.5964</v>
      </c>
      <c r="E40" s="28">
        <v>0</v>
      </c>
      <c r="F40" s="28">
        <v>0</v>
      </c>
      <c r="G40" s="28">
        <v>0.0556</v>
      </c>
      <c r="H40" s="28">
        <f t="shared" si="6"/>
        <v>-0.6585</v>
      </c>
      <c r="I40" s="28">
        <v>0</v>
      </c>
      <c r="J40" s="28">
        <v>0</v>
      </c>
      <c r="K40" s="28">
        <v>0</v>
      </c>
      <c r="L40" s="28">
        <v>0</v>
      </c>
      <c r="M40" s="28">
        <f t="shared" si="7"/>
        <v>0</v>
      </c>
    </row>
    <row r="41" ht="14.25" customHeight="1" spans="1:13">
      <c r="A41" s="27" t="s">
        <v>58</v>
      </c>
      <c r="B41" s="27" t="s">
        <v>206</v>
      </c>
      <c r="C41" s="28">
        <v>0.007</v>
      </c>
      <c r="D41" s="28">
        <v>0</v>
      </c>
      <c r="E41" s="28">
        <v>0</v>
      </c>
      <c r="F41" s="28">
        <v>0</v>
      </c>
      <c r="G41" s="28">
        <v>0</v>
      </c>
      <c r="H41" s="28">
        <f t="shared" si="6"/>
        <v>-0.007</v>
      </c>
      <c r="I41" s="28">
        <v>0</v>
      </c>
      <c r="J41" s="28">
        <v>0</v>
      </c>
      <c r="K41" s="28">
        <v>0</v>
      </c>
      <c r="L41" s="28">
        <v>0</v>
      </c>
      <c r="M41" s="28">
        <f t="shared" si="7"/>
        <v>0</v>
      </c>
    </row>
    <row r="42" ht="14.25" customHeight="1" spans="1:13">
      <c r="A42" s="27" t="s">
        <v>59</v>
      </c>
      <c r="B42" s="27" t="s">
        <v>206</v>
      </c>
      <c r="C42" s="28">
        <v>0.086</v>
      </c>
      <c r="D42" s="28">
        <v>0.0781</v>
      </c>
      <c r="E42" s="28">
        <v>0.6516</v>
      </c>
      <c r="F42" s="28">
        <v>0</v>
      </c>
      <c r="G42" s="28">
        <v>0</v>
      </c>
      <c r="H42" s="28">
        <f t="shared" si="6"/>
        <v>-0.8157</v>
      </c>
      <c r="I42" s="28">
        <v>0</v>
      </c>
      <c r="J42" s="28">
        <v>0</v>
      </c>
      <c r="K42" s="28">
        <v>0</v>
      </c>
      <c r="L42" s="28">
        <v>0</v>
      </c>
      <c r="M42" s="28">
        <f t="shared" si="7"/>
        <v>0</v>
      </c>
    </row>
    <row r="43" ht="14.25" customHeight="1" spans="1:13">
      <c r="A43" s="27" t="s">
        <v>60</v>
      </c>
      <c r="B43" s="27" t="s">
        <v>206</v>
      </c>
      <c r="C43" s="28">
        <v>0.2521</v>
      </c>
      <c r="D43" s="28">
        <v>0.0005</v>
      </c>
      <c r="E43" s="28">
        <v>0.1857</v>
      </c>
      <c r="F43" s="28">
        <v>0</v>
      </c>
      <c r="G43" s="28">
        <v>0</v>
      </c>
      <c r="H43" s="28">
        <f t="shared" si="6"/>
        <v>-0.4383</v>
      </c>
      <c r="I43" s="28">
        <v>0</v>
      </c>
      <c r="J43" s="28">
        <v>0</v>
      </c>
      <c r="K43" s="28">
        <v>0</v>
      </c>
      <c r="L43" s="28">
        <v>0</v>
      </c>
      <c r="M43" s="28">
        <f t="shared" si="7"/>
        <v>0</v>
      </c>
    </row>
    <row r="44" ht="14.25" customHeight="1" spans="1:13">
      <c r="A44" s="27" t="s">
        <v>61</v>
      </c>
      <c r="B44" s="27" t="s">
        <v>206</v>
      </c>
      <c r="C44" s="28">
        <v>0.0295</v>
      </c>
      <c r="D44" s="28">
        <v>0</v>
      </c>
      <c r="E44" s="28">
        <v>0</v>
      </c>
      <c r="F44" s="28">
        <v>0</v>
      </c>
      <c r="G44" s="28">
        <v>0</v>
      </c>
      <c r="H44" s="28">
        <f t="shared" si="6"/>
        <v>-0.0295</v>
      </c>
      <c r="I44" s="28">
        <v>0</v>
      </c>
      <c r="J44" s="28">
        <v>0</v>
      </c>
      <c r="K44" s="28">
        <v>0</v>
      </c>
      <c r="L44" s="28">
        <v>0</v>
      </c>
      <c r="M44" s="28">
        <f t="shared" si="7"/>
        <v>0</v>
      </c>
    </row>
    <row r="45" ht="14.25" customHeight="1" spans="1:13">
      <c r="A45" s="27" t="s">
        <v>63</v>
      </c>
      <c r="B45" s="27" t="s">
        <v>206</v>
      </c>
      <c r="C45" s="28">
        <v>0.0679</v>
      </c>
      <c r="D45" s="28">
        <v>0</v>
      </c>
      <c r="E45" s="28">
        <v>0</v>
      </c>
      <c r="F45" s="28">
        <v>0</v>
      </c>
      <c r="G45" s="28">
        <v>0</v>
      </c>
      <c r="H45" s="28">
        <f t="shared" si="6"/>
        <v>-0.0679</v>
      </c>
      <c r="I45" s="28">
        <v>0</v>
      </c>
      <c r="J45" s="28">
        <v>0</v>
      </c>
      <c r="K45" s="28">
        <v>0</v>
      </c>
      <c r="L45" s="28">
        <v>0</v>
      </c>
      <c r="M45" s="28">
        <f t="shared" si="7"/>
        <v>0</v>
      </c>
    </row>
    <row r="46" ht="14.25" customHeight="1" spans="1:13">
      <c r="A46" s="27" t="s">
        <v>64</v>
      </c>
      <c r="B46" s="27" t="s">
        <v>206</v>
      </c>
      <c r="C46" s="28">
        <v>0.0515</v>
      </c>
      <c r="D46" s="28">
        <v>0</v>
      </c>
      <c r="E46" s="28">
        <v>0</v>
      </c>
      <c r="F46" s="28">
        <v>0</v>
      </c>
      <c r="G46" s="28">
        <v>0</v>
      </c>
      <c r="H46" s="28">
        <f t="shared" si="6"/>
        <v>-0.0515</v>
      </c>
      <c r="I46" s="28">
        <v>0</v>
      </c>
      <c r="J46" s="28">
        <v>0</v>
      </c>
      <c r="K46" s="28">
        <v>0</v>
      </c>
      <c r="L46" s="28">
        <v>0</v>
      </c>
      <c r="M46" s="28">
        <f t="shared" si="7"/>
        <v>0</v>
      </c>
    </row>
    <row r="47" ht="14.25" customHeight="1" spans="1:13">
      <c r="A47" s="27" t="s">
        <v>66</v>
      </c>
      <c r="B47" s="27" t="s">
        <v>206</v>
      </c>
      <c r="C47" s="28">
        <v>0.1704</v>
      </c>
      <c r="D47" s="28">
        <v>0</v>
      </c>
      <c r="E47" s="28">
        <v>0</v>
      </c>
      <c r="F47" s="28">
        <v>0</v>
      </c>
      <c r="G47" s="28">
        <v>0</v>
      </c>
      <c r="H47" s="28">
        <f t="shared" si="6"/>
        <v>-0.1704</v>
      </c>
      <c r="I47" s="28">
        <v>0</v>
      </c>
      <c r="J47" s="28">
        <v>0</v>
      </c>
      <c r="K47" s="28">
        <v>0</v>
      </c>
      <c r="L47" s="28">
        <v>0</v>
      </c>
      <c r="M47" s="28">
        <f t="shared" si="7"/>
        <v>0</v>
      </c>
    </row>
    <row r="48" ht="14.25" customHeight="1" spans="1:13">
      <c r="A48" s="27" t="s">
        <v>68</v>
      </c>
      <c r="B48" s="27" t="s">
        <v>206</v>
      </c>
      <c r="C48" s="28">
        <v>0.157</v>
      </c>
      <c r="D48" s="28">
        <v>0</v>
      </c>
      <c r="E48" s="28">
        <v>0</v>
      </c>
      <c r="F48" s="28">
        <v>0</v>
      </c>
      <c r="G48" s="28">
        <v>0</v>
      </c>
      <c r="H48" s="28">
        <f t="shared" si="6"/>
        <v>-0.157</v>
      </c>
      <c r="I48" s="28">
        <v>0</v>
      </c>
      <c r="J48" s="28">
        <v>0</v>
      </c>
      <c r="K48" s="28">
        <v>0</v>
      </c>
      <c r="L48" s="28">
        <v>0</v>
      </c>
      <c r="M48" s="28">
        <f t="shared" si="7"/>
        <v>0</v>
      </c>
    </row>
    <row r="49" ht="14.25" customHeight="1" spans="1:13">
      <c r="A49" s="27" t="s">
        <v>70</v>
      </c>
      <c r="B49" s="27" t="s">
        <v>206</v>
      </c>
      <c r="C49" s="28">
        <v>0.1116</v>
      </c>
      <c r="D49" s="28">
        <v>0</v>
      </c>
      <c r="E49" s="28">
        <v>0</v>
      </c>
      <c r="F49" s="28">
        <v>0</v>
      </c>
      <c r="G49" s="28">
        <v>0</v>
      </c>
      <c r="H49" s="28">
        <f t="shared" si="6"/>
        <v>-0.1116</v>
      </c>
      <c r="I49" s="28">
        <v>0</v>
      </c>
      <c r="J49" s="28">
        <v>0</v>
      </c>
      <c r="K49" s="28">
        <v>0</v>
      </c>
      <c r="L49" s="28">
        <v>0</v>
      </c>
      <c r="M49" s="28">
        <f t="shared" si="7"/>
        <v>0</v>
      </c>
    </row>
    <row r="50" ht="14.25" customHeight="1" spans="1:13">
      <c r="A50" s="27" t="s">
        <v>71</v>
      </c>
      <c r="B50" s="27" t="s">
        <v>206</v>
      </c>
      <c r="C50" s="28">
        <v>0.0344</v>
      </c>
      <c r="D50" s="28">
        <v>0</v>
      </c>
      <c r="E50" s="28">
        <v>0</v>
      </c>
      <c r="F50" s="28">
        <v>0</v>
      </c>
      <c r="G50" s="28">
        <v>0</v>
      </c>
      <c r="H50" s="28">
        <f t="shared" si="6"/>
        <v>-0.0344</v>
      </c>
      <c r="I50" s="28">
        <v>0</v>
      </c>
      <c r="J50" s="28">
        <v>0</v>
      </c>
      <c r="K50" s="28">
        <v>0</v>
      </c>
      <c r="L50" s="28">
        <v>0</v>
      </c>
      <c r="M50" s="28">
        <f t="shared" si="7"/>
        <v>0</v>
      </c>
    </row>
    <row r="51" ht="14.25" customHeight="1" spans="1:13">
      <c r="A51" s="27" t="s">
        <v>229</v>
      </c>
      <c r="B51" s="29"/>
      <c r="C51" s="28">
        <f>SUM(C36:C50)</f>
        <v>1.7711</v>
      </c>
      <c r="D51" s="28">
        <f t="shared" ref="D51:M51" si="8">SUM(D36:D50)</f>
        <v>1.0921</v>
      </c>
      <c r="E51" s="28">
        <f t="shared" si="8"/>
        <v>1.3742</v>
      </c>
      <c r="F51" s="28">
        <f t="shared" si="8"/>
        <v>0</v>
      </c>
      <c r="G51" s="28">
        <f t="shared" si="8"/>
        <v>0.0556</v>
      </c>
      <c r="H51" s="28">
        <f t="shared" si="6"/>
        <v>-4.293</v>
      </c>
      <c r="I51" s="28">
        <f t="shared" si="8"/>
        <v>0</v>
      </c>
      <c r="J51" s="28">
        <f t="shared" si="8"/>
        <v>0</v>
      </c>
      <c r="K51" s="28">
        <f t="shared" si="8"/>
        <v>0</v>
      </c>
      <c r="L51" s="28">
        <f t="shared" si="8"/>
        <v>0</v>
      </c>
      <c r="M51" s="28">
        <f t="shared" si="7"/>
        <v>0</v>
      </c>
    </row>
    <row r="52" ht="14.25" customHeight="1" spans="1:13">
      <c r="A52" s="27" t="s">
        <v>72</v>
      </c>
      <c r="B52" s="27" t="s">
        <v>207</v>
      </c>
      <c r="C52" s="28">
        <v>0.5408</v>
      </c>
      <c r="D52" s="28">
        <v>0</v>
      </c>
      <c r="E52" s="28">
        <v>0.1951</v>
      </c>
      <c r="F52" s="28">
        <v>0</v>
      </c>
      <c r="G52" s="28">
        <v>0</v>
      </c>
      <c r="H52" s="28">
        <f t="shared" si="6"/>
        <v>-0.7359</v>
      </c>
      <c r="I52" s="28">
        <v>0</v>
      </c>
      <c r="J52" s="28">
        <v>0</v>
      </c>
      <c r="K52" s="28">
        <v>0</v>
      </c>
      <c r="L52" s="28">
        <v>0</v>
      </c>
      <c r="M52" s="28">
        <f t="shared" si="7"/>
        <v>0</v>
      </c>
    </row>
    <row r="53" ht="14.25" customHeight="1" spans="1:13">
      <c r="A53" s="27" t="s">
        <v>230</v>
      </c>
      <c r="B53" s="29"/>
      <c r="C53" s="28">
        <f>SUM(C52:C52)</f>
        <v>0.5408</v>
      </c>
      <c r="D53" s="28">
        <f t="shared" ref="D53:M53" si="9">SUM(D52:D52)</f>
        <v>0</v>
      </c>
      <c r="E53" s="28">
        <f t="shared" si="9"/>
        <v>0.1951</v>
      </c>
      <c r="F53" s="28">
        <f t="shared" si="9"/>
        <v>0</v>
      </c>
      <c r="G53" s="28">
        <f t="shared" si="9"/>
        <v>0</v>
      </c>
      <c r="H53" s="28">
        <f t="shared" si="6"/>
        <v>-0.7359</v>
      </c>
      <c r="I53" s="28">
        <f t="shared" si="9"/>
        <v>0</v>
      </c>
      <c r="J53" s="28">
        <f t="shared" si="9"/>
        <v>0</v>
      </c>
      <c r="K53" s="28">
        <f t="shared" si="9"/>
        <v>0</v>
      </c>
      <c r="L53" s="28">
        <f t="shared" si="9"/>
        <v>0</v>
      </c>
      <c r="M53" s="28">
        <f t="shared" si="7"/>
        <v>0</v>
      </c>
    </row>
    <row r="54" ht="14.25" customHeight="1" spans="1:13">
      <c r="A54" s="27" t="s">
        <v>74</v>
      </c>
      <c r="B54" s="27" t="s">
        <v>208</v>
      </c>
      <c r="C54" s="28">
        <v>0.3317</v>
      </c>
      <c r="D54" s="28">
        <v>0</v>
      </c>
      <c r="E54" s="28">
        <v>0.1229</v>
      </c>
      <c r="F54" s="28">
        <v>0</v>
      </c>
      <c r="G54" s="28">
        <v>0</v>
      </c>
      <c r="H54" s="28">
        <f t="shared" si="6"/>
        <v>-0.6284</v>
      </c>
      <c r="I54" s="28">
        <v>0</v>
      </c>
      <c r="J54" s="28">
        <v>0</v>
      </c>
      <c r="K54" s="28">
        <v>0.1738</v>
      </c>
      <c r="L54" s="28">
        <v>0</v>
      </c>
      <c r="M54" s="28">
        <f t="shared" si="7"/>
        <v>0</v>
      </c>
    </row>
    <row r="55" ht="14.25" customHeight="1" spans="1:13">
      <c r="A55" s="27" t="s">
        <v>76</v>
      </c>
      <c r="B55" s="27" t="s">
        <v>208</v>
      </c>
      <c r="C55" s="28">
        <v>0.2191</v>
      </c>
      <c r="D55" s="28">
        <v>0</v>
      </c>
      <c r="E55" s="28">
        <v>0</v>
      </c>
      <c r="F55" s="28">
        <v>0</v>
      </c>
      <c r="G55" s="28">
        <v>0</v>
      </c>
      <c r="H55" s="28">
        <f t="shared" si="6"/>
        <v>-0.2191</v>
      </c>
      <c r="I55" s="28">
        <v>0</v>
      </c>
      <c r="J55" s="28">
        <v>0</v>
      </c>
      <c r="K55" s="28">
        <v>0</v>
      </c>
      <c r="L55" s="28">
        <v>0</v>
      </c>
      <c r="M55" s="28">
        <f t="shared" si="7"/>
        <v>0</v>
      </c>
    </row>
    <row r="56" ht="14.25" customHeight="1" spans="1:13">
      <c r="A56" s="27" t="s">
        <v>77</v>
      </c>
      <c r="B56" s="27" t="s">
        <v>208</v>
      </c>
      <c r="C56" s="28">
        <v>0</v>
      </c>
      <c r="D56" s="28">
        <v>0</v>
      </c>
      <c r="E56" s="28">
        <v>0.4907</v>
      </c>
      <c r="F56" s="28">
        <v>0</v>
      </c>
      <c r="G56" s="28">
        <v>0</v>
      </c>
      <c r="H56" s="28">
        <f t="shared" si="6"/>
        <v>-0.4907</v>
      </c>
      <c r="I56" s="28">
        <v>0</v>
      </c>
      <c r="J56" s="28">
        <v>0</v>
      </c>
      <c r="K56" s="28">
        <v>0</v>
      </c>
      <c r="L56" s="28">
        <v>0</v>
      </c>
      <c r="M56" s="28">
        <f t="shared" si="7"/>
        <v>0</v>
      </c>
    </row>
    <row r="57" ht="14.25" customHeight="1" spans="1:13">
      <c r="A57" s="27" t="s">
        <v>78</v>
      </c>
      <c r="B57" s="27" t="s">
        <v>208</v>
      </c>
      <c r="C57" s="28">
        <v>0</v>
      </c>
      <c r="D57" s="28">
        <v>0.0511</v>
      </c>
      <c r="E57" s="28">
        <v>0.5133</v>
      </c>
      <c r="F57" s="28">
        <v>0</v>
      </c>
      <c r="G57" s="28">
        <v>0</v>
      </c>
      <c r="H57" s="28">
        <f t="shared" si="6"/>
        <v>-0.5644</v>
      </c>
      <c r="I57" s="28">
        <v>0</v>
      </c>
      <c r="J57" s="28">
        <v>0</v>
      </c>
      <c r="K57" s="28">
        <v>0</v>
      </c>
      <c r="L57" s="28">
        <v>0</v>
      </c>
      <c r="M57" s="28">
        <f t="shared" si="7"/>
        <v>0</v>
      </c>
    </row>
    <row r="58" ht="14.25" customHeight="1" spans="1:13">
      <c r="A58" s="27" t="s">
        <v>79</v>
      </c>
      <c r="B58" s="27" t="s">
        <v>208</v>
      </c>
      <c r="C58" s="28">
        <v>0.4785</v>
      </c>
      <c r="D58" s="28">
        <v>0</v>
      </c>
      <c r="E58" s="28">
        <v>1.576</v>
      </c>
      <c r="F58" s="28">
        <v>0</v>
      </c>
      <c r="G58" s="28">
        <v>0</v>
      </c>
      <c r="H58" s="28">
        <f t="shared" si="6"/>
        <v>-2.0545</v>
      </c>
      <c r="I58" s="28">
        <v>0</v>
      </c>
      <c r="J58" s="28">
        <v>0</v>
      </c>
      <c r="K58" s="28">
        <v>0</v>
      </c>
      <c r="L58" s="28">
        <v>0</v>
      </c>
      <c r="M58" s="28">
        <f t="shared" si="7"/>
        <v>0</v>
      </c>
    </row>
    <row r="59" ht="14.25" customHeight="1" spans="1:13">
      <c r="A59" s="27" t="s">
        <v>80</v>
      </c>
      <c r="B59" s="27" t="s">
        <v>208</v>
      </c>
      <c r="C59" s="28">
        <v>0</v>
      </c>
      <c r="D59" s="28">
        <v>0</v>
      </c>
      <c r="E59" s="28">
        <v>0.9419</v>
      </c>
      <c r="F59" s="28">
        <v>0</v>
      </c>
      <c r="G59" s="28">
        <v>0</v>
      </c>
      <c r="H59" s="28">
        <f t="shared" si="6"/>
        <v>-0.9419</v>
      </c>
      <c r="I59" s="28">
        <v>0</v>
      </c>
      <c r="J59" s="28">
        <v>0</v>
      </c>
      <c r="K59" s="28">
        <v>0</v>
      </c>
      <c r="L59" s="28">
        <v>0</v>
      </c>
      <c r="M59" s="28">
        <f t="shared" si="7"/>
        <v>0</v>
      </c>
    </row>
    <row r="60" ht="14.25" customHeight="1" spans="1:13">
      <c r="A60" s="27" t="s">
        <v>81</v>
      </c>
      <c r="B60" s="27" t="s">
        <v>208</v>
      </c>
      <c r="C60" s="28">
        <v>0</v>
      </c>
      <c r="D60" s="28">
        <v>0</v>
      </c>
      <c r="E60" s="28">
        <v>1.3235</v>
      </c>
      <c r="F60" s="28">
        <v>0</v>
      </c>
      <c r="G60" s="28">
        <v>0</v>
      </c>
      <c r="H60" s="28">
        <f t="shared" si="6"/>
        <v>-1.3235</v>
      </c>
      <c r="I60" s="28">
        <v>0</v>
      </c>
      <c r="J60" s="28">
        <v>0</v>
      </c>
      <c r="K60" s="28">
        <v>0</v>
      </c>
      <c r="L60" s="28">
        <v>0</v>
      </c>
      <c r="M60" s="28">
        <f t="shared" si="7"/>
        <v>0</v>
      </c>
    </row>
    <row r="61" ht="14.25" customHeight="1" spans="1:13">
      <c r="A61" s="27" t="s">
        <v>82</v>
      </c>
      <c r="B61" s="27" t="s">
        <v>208</v>
      </c>
      <c r="C61" s="28">
        <v>0.4622</v>
      </c>
      <c r="D61" s="28">
        <v>0</v>
      </c>
      <c r="E61" s="28">
        <v>0</v>
      </c>
      <c r="F61" s="28">
        <v>0</v>
      </c>
      <c r="G61" s="28">
        <v>0</v>
      </c>
      <c r="H61" s="28">
        <f t="shared" si="6"/>
        <v>-0.4622</v>
      </c>
      <c r="I61" s="28">
        <v>0</v>
      </c>
      <c r="J61" s="28">
        <v>0</v>
      </c>
      <c r="K61" s="28">
        <v>0</v>
      </c>
      <c r="L61" s="28">
        <v>0</v>
      </c>
      <c r="M61" s="28">
        <f t="shared" si="7"/>
        <v>0</v>
      </c>
    </row>
    <row r="62" ht="14.25" customHeight="1" spans="1:13">
      <c r="A62" s="27" t="s">
        <v>83</v>
      </c>
      <c r="B62" s="27" t="s">
        <v>208</v>
      </c>
      <c r="C62" s="28">
        <v>0.1666</v>
      </c>
      <c r="D62" s="28">
        <v>0</v>
      </c>
      <c r="E62" s="28">
        <v>0.0835</v>
      </c>
      <c r="F62" s="28">
        <v>0</v>
      </c>
      <c r="G62" s="28">
        <v>0</v>
      </c>
      <c r="H62" s="28">
        <f t="shared" si="6"/>
        <v>-0.2501</v>
      </c>
      <c r="I62" s="28">
        <v>0</v>
      </c>
      <c r="J62" s="28">
        <v>0</v>
      </c>
      <c r="K62" s="28">
        <v>0</v>
      </c>
      <c r="L62" s="28">
        <v>0</v>
      </c>
      <c r="M62" s="28">
        <f t="shared" si="7"/>
        <v>0</v>
      </c>
    </row>
    <row r="63" ht="14.25" customHeight="1" spans="1:13">
      <c r="A63" s="27" t="s">
        <v>84</v>
      </c>
      <c r="B63" s="27" t="s">
        <v>208</v>
      </c>
      <c r="C63" s="28">
        <v>0.5633</v>
      </c>
      <c r="D63" s="28">
        <v>0</v>
      </c>
      <c r="E63" s="28">
        <v>0</v>
      </c>
      <c r="F63" s="28">
        <v>0</v>
      </c>
      <c r="G63" s="28">
        <v>0.2006</v>
      </c>
      <c r="H63" s="28">
        <f t="shared" si="6"/>
        <v>-0.7639</v>
      </c>
      <c r="I63" s="28">
        <v>0</v>
      </c>
      <c r="J63" s="28">
        <v>0</v>
      </c>
      <c r="K63" s="28">
        <v>0</v>
      </c>
      <c r="L63" s="28">
        <v>0</v>
      </c>
      <c r="M63" s="28">
        <f t="shared" si="7"/>
        <v>0</v>
      </c>
    </row>
    <row r="64" ht="14.25" customHeight="1" spans="1:13">
      <c r="A64" s="27" t="s">
        <v>85</v>
      </c>
      <c r="B64" s="27" t="s">
        <v>208</v>
      </c>
      <c r="C64" s="28">
        <v>2.7518</v>
      </c>
      <c r="D64" s="28">
        <v>0</v>
      </c>
      <c r="E64" s="28">
        <v>0.9106</v>
      </c>
      <c r="F64" s="28">
        <v>0</v>
      </c>
      <c r="G64" s="28">
        <v>0</v>
      </c>
      <c r="H64" s="28">
        <f t="shared" si="6"/>
        <v>-3.6624</v>
      </c>
      <c r="I64" s="28">
        <v>0</v>
      </c>
      <c r="J64" s="28">
        <v>0</v>
      </c>
      <c r="K64" s="28">
        <v>0</v>
      </c>
      <c r="L64" s="28">
        <v>0</v>
      </c>
      <c r="M64" s="28">
        <f t="shared" si="7"/>
        <v>0</v>
      </c>
    </row>
    <row r="65" ht="14.25" customHeight="1" spans="1:13">
      <c r="A65" s="27" t="s">
        <v>86</v>
      </c>
      <c r="B65" s="27" t="s">
        <v>208</v>
      </c>
      <c r="C65" s="28">
        <v>0.4528</v>
      </c>
      <c r="D65" s="28">
        <v>0</v>
      </c>
      <c r="E65" s="28">
        <v>0</v>
      </c>
      <c r="F65" s="28">
        <v>0</v>
      </c>
      <c r="G65" s="28">
        <v>0</v>
      </c>
      <c r="H65" s="28">
        <f t="shared" si="6"/>
        <v>-0.4528</v>
      </c>
      <c r="I65" s="28">
        <v>0</v>
      </c>
      <c r="J65" s="28">
        <v>0</v>
      </c>
      <c r="K65" s="28">
        <v>0</v>
      </c>
      <c r="L65" s="28">
        <v>0</v>
      </c>
      <c r="M65" s="28">
        <f t="shared" si="7"/>
        <v>0</v>
      </c>
    </row>
    <row r="66" ht="14.25" customHeight="1" spans="1:13">
      <c r="A66" s="27" t="s">
        <v>87</v>
      </c>
      <c r="B66" s="27" t="s">
        <v>208</v>
      </c>
      <c r="C66" s="28">
        <v>0.3186</v>
      </c>
      <c r="D66" s="28">
        <v>0</v>
      </c>
      <c r="E66" s="28">
        <v>0</v>
      </c>
      <c r="F66" s="28">
        <v>0</v>
      </c>
      <c r="G66" s="28">
        <v>0</v>
      </c>
      <c r="H66" s="28">
        <f t="shared" si="6"/>
        <v>-0.3186</v>
      </c>
      <c r="I66" s="28">
        <v>0</v>
      </c>
      <c r="J66" s="28">
        <v>0</v>
      </c>
      <c r="K66" s="28">
        <v>0</v>
      </c>
      <c r="L66" s="28">
        <v>0</v>
      </c>
      <c r="M66" s="28">
        <f t="shared" si="7"/>
        <v>0</v>
      </c>
    </row>
    <row r="67" ht="14.25" customHeight="1" spans="1:13">
      <c r="A67" s="27" t="s">
        <v>89</v>
      </c>
      <c r="B67" s="27" t="s">
        <v>208</v>
      </c>
      <c r="C67" s="28">
        <v>0.172</v>
      </c>
      <c r="D67" s="28">
        <v>0</v>
      </c>
      <c r="E67" s="28">
        <v>0</v>
      </c>
      <c r="F67" s="28">
        <v>0</v>
      </c>
      <c r="G67" s="28">
        <v>0</v>
      </c>
      <c r="H67" s="28">
        <f t="shared" si="6"/>
        <v>-0.172</v>
      </c>
      <c r="I67" s="28">
        <v>0</v>
      </c>
      <c r="J67" s="28">
        <v>0</v>
      </c>
      <c r="K67" s="28">
        <v>0</v>
      </c>
      <c r="L67" s="28">
        <v>0</v>
      </c>
      <c r="M67" s="28">
        <f t="shared" si="7"/>
        <v>0</v>
      </c>
    </row>
    <row r="68" ht="14.25" customHeight="1" spans="1:13">
      <c r="A68" s="27" t="s">
        <v>231</v>
      </c>
      <c r="B68" s="29"/>
      <c r="C68" s="28">
        <f>SUM(C54:C67)</f>
        <v>5.9166</v>
      </c>
      <c r="D68" s="28">
        <f t="shared" ref="D68:M68" si="10">SUM(D54:D67)</f>
        <v>0.0511</v>
      </c>
      <c r="E68" s="28">
        <f t="shared" si="10"/>
        <v>5.9624</v>
      </c>
      <c r="F68" s="28">
        <f t="shared" si="10"/>
        <v>0</v>
      </c>
      <c r="G68" s="28">
        <f t="shared" si="10"/>
        <v>0.2006</v>
      </c>
      <c r="H68" s="28">
        <f t="shared" si="6"/>
        <v>-12.3045</v>
      </c>
      <c r="I68" s="28">
        <f t="shared" si="10"/>
        <v>0</v>
      </c>
      <c r="J68" s="28">
        <f t="shared" si="10"/>
        <v>0</v>
      </c>
      <c r="K68" s="28">
        <f t="shared" si="10"/>
        <v>0.1738</v>
      </c>
      <c r="L68" s="28">
        <f t="shared" si="10"/>
        <v>0</v>
      </c>
      <c r="M68" s="28">
        <f t="shared" si="7"/>
        <v>0</v>
      </c>
    </row>
    <row r="69" ht="14.25" customHeight="1" spans="1:13">
      <c r="A69" s="27" t="s">
        <v>90</v>
      </c>
      <c r="B69" s="27" t="s">
        <v>209</v>
      </c>
      <c r="C69" s="28">
        <v>0.0559</v>
      </c>
      <c r="D69" s="28">
        <v>0</v>
      </c>
      <c r="E69" s="28">
        <v>0</v>
      </c>
      <c r="F69" s="28">
        <v>0</v>
      </c>
      <c r="G69" s="28">
        <v>0</v>
      </c>
      <c r="H69" s="28">
        <f t="shared" si="6"/>
        <v>-0.0559</v>
      </c>
      <c r="I69" s="28">
        <v>0</v>
      </c>
      <c r="J69" s="28">
        <v>0</v>
      </c>
      <c r="K69" s="28">
        <v>0</v>
      </c>
      <c r="L69" s="28">
        <v>0</v>
      </c>
      <c r="M69" s="28">
        <f t="shared" si="7"/>
        <v>0</v>
      </c>
    </row>
    <row r="70" ht="14.25" customHeight="1" spans="1:13">
      <c r="A70" s="27" t="s">
        <v>92</v>
      </c>
      <c r="B70" s="27" t="s">
        <v>209</v>
      </c>
      <c r="C70" s="28">
        <v>0.0933</v>
      </c>
      <c r="D70" s="28">
        <v>0</v>
      </c>
      <c r="E70" s="28">
        <v>0.0001</v>
      </c>
      <c r="F70" s="28">
        <v>0</v>
      </c>
      <c r="G70" s="28">
        <v>0</v>
      </c>
      <c r="H70" s="28">
        <f t="shared" ref="H70:H87" si="11">-I70-J70-K70-L70-G70-F70-E70-D70-C70</f>
        <v>-0.0934</v>
      </c>
      <c r="I70" s="28">
        <v>0</v>
      </c>
      <c r="J70" s="28">
        <v>0</v>
      </c>
      <c r="K70" s="28">
        <v>0</v>
      </c>
      <c r="L70" s="28">
        <v>0</v>
      </c>
      <c r="M70" s="28">
        <f t="shared" ref="M70:M101" si="12">SUM(C70:L70)</f>
        <v>0</v>
      </c>
    </row>
    <row r="71" ht="14.25" customHeight="1" spans="1:13">
      <c r="A71" s="27" t="s">
        <v>93</v>
      </c>
      <c r="B71" s="27" t="s">
        <v>209</v>
      </c>
      <c r="C71" s="28">
        <v>0.0465</v>
      </c>
      <c r="D71" s="28">
        <v>0</v>
      </c>
      <c r="E71" s="28">
        <v>0</v>
      </c>
      <c r="F71" s="28">
        <v>0</v>
      </c>
      <c r="G71" s="28">
        <v>0</v>
      </c>
      <c r="H71" s="28">
        <f t="shared" si="11"/>
        <v>-0.0465</v>
      </c>
      <c r="I71" s="28">
        <v>0</v>
      </c>
      <c r="J71" s="28">
        <v>0</v>
      </c>
      <c r="K71" s="28">
        <v>0</v>
      </c>
      <c r="L71" s="28">
        <v>0</v>
      </c>
      <c r="M71" s="28">
        <f t="shared" si="12"/>
        <v>0</v>
      </c>
    </row>
    <row r="72" ht="14.25" customHeight="1" spans="1:13">
      <c r="A72" s="27" t="s">
        <v>94</v>
      </c>
      <c r="B72" s="27" t="s">
        <v>209</v>
      </c>
      <c r="C72" s="28">
        <v>3.7686</v>
      </c>
      <c r="D72" s="28">
        <v>0</v>
      </c>
      <c r="E72" s="28">
        <v>0</v>
      </c>
      <c r="F72" s="28">
        <v>0</v>
      </c>
      <c r="G72" s="28">
        <v>0</v>
      </c>
      <c r="H72" s="28">
        <f t="shared" si="11"/>
        <v>-3.7686</v>
      </c>
      <c r="I72" s="28">
        <v>0</v>
      </c>
      <c r="J72" s="28">
        <v>0</v>
      </c>
      <c r="K72" s="28">
        <v>0</v>
      </c>
      <c r="L72" s="28">
        <v>0</v>
      </c>
      <c r="M72" s="28">
        <f t="shared" si="12"/>
        <v>0</v>
      </c>
    </row>
    <row r="73" ht="14.25" customHeight="1" spans="1:13">
      <c r="A73" s="27" t="s">
        <v>96</v>
      </c>
      <c r="B73" s="27" t="s">
        <v>209</v>
      </c>
      <c r="C73" s="28">
        <v>0.4084</v>
      </c>
      <c r="D73" s="28">
        <v>0</v>
      </c>
      <c r="E73" s="28">
        <v>0.4411</v>
      </c>
      <c r="F73" s="28">
        <v>0</v>
      </c>
      <c r="G73" s="28">
        <v>0</v>
      </c>
      <c r="H73" s="28">
        <f t="shared" si="11"/>
        <v>-0.8495</v>
      </c>
      <c r="I73" s="28">
        <v>0</v>
      </c>
      <c r="J73" s="28">
        <v>0</v>
      </c>
      <c r="K73" s="28">
        <v>0</v>
      </c>
      <c r="L73" s="28">
        <v>0</v>
      </c>
      <c r="M73" s="28">
        <f t="shared" si="12"/>
        <v>0</v>
      </c>
    </row>
    <row r="74" ht="14.25" customHeight="1" spans="1:13">
      <c r="A74" s="27" t="s">
        <v>98</v>
      </c>
      <c r="B74" s="27" t="s">
        <v>209</v>
      </c>
      <c r="C74" s="28">
        <v>0</v>
      </c>
      <c r="D74" s="28">
        <v>0</v>
      </c>
      <c r="E74" s="28">
        <v>1.4181</v>
      </c>
      <c r="F74" s="28">
        <v>0</v>
      </c>
      <c r="G74" s="28">
        <v>0</v>
      </c>
      <c r="H74" s="28">
        <f t="shared" si="11"/>
        <v>-1.4181</v>
      </c>
      <c r="I74" s="28">
        <v>0</v>
      </c>
      <c r="J74" s="28">
        <v>0</v>
      </c>
      <c r="K74" s="28">
        <v>0</v>
      </c>
      <c r="L74" s="28">
        <v>0</v>
      </c>
      <c r="M74" s="28">
        <f t="shared" si="12"/>
        <v>0</v>
      </c>
    </row>
    <row r="75" ht="14.25" customHeight="1" spans="1:13">
      <c r="A75" s="27" t="s">
        <v>99</v>
      </c>
      <c r="B75" s="27" t="s">
        <v>209</v>
      </c>
      <c r="C75" s="28">
        <v>0.045</v>
      </c>
      <c r="D75" s="28">
        <v>0</v>
      </c>
      <c r="E75" s="28">
        <v>0</v>
      </c>
      <c r="F75" s="28">
        <v>0</v>
      </c>
      <c r="G75" s="28">
        <v>0</v>
      </c>
      <c r="H75" s="28">
        <f t="shared" si="11"/>
        <v>-0.045</v>
      </c>
      <c r="I75" s="28">
        <v>0</v>
      </c>
      <c r="J75" s="28">
        <v>0</v>
      </c>
      <c r="K75" s="28">
        <v>0</v>
      </c>
      <c r="L75" s="28">
        <v>0</v>
      </c>
      <c r="M75" s="28">
        <f t="shared" si="12"/>
        <v>0</v>
      </c>
    </row>
    <row r="76" ht="14.25" customHeight="1" spans="1:13">
      <c r="A76" s="27" t="s">
        <v>101</v>
      </c>
      <c r="B76" s="27" t="s">
        <v>209</v>
      </c>
      <c r="C76" s="28">
        <v>0.0051</v>
      </c>
      <c r="D76" s="28">
        <v>0.2643</v>
      </c>
      <c r="E76" s="28">
        <v>0</v>
      </c>
      <c r="F76" s="28">
        <v>0</v>
      </c>
      <c r="G76" s="28">
        <v>0</v>
      </c>
      <c r="H76" s="28">
        <f t="shared" si="11"/>
        <v>-0.2694</v>
      </c>
      <c r="I76" s="28">
        <v>0</v>
      </c>
      <c r="J76" s="28">
        <v>0</v>
      </c>
      <c r="K76" s="28">
        <v>0</v>
      </c>
      <c r="L76" s="28">
        <v>0</v>
      </c>
      <c r="M76" s="28">
        <f t="shared" si="12"/>
        <v>0</v>
      </c>
    </row>
    <row r="77" ht="14.25" customHeight="1" spans="1:13">
      <c r="A77" s="27" t="s">
        <v>102</v>
      </c>
      <c r="B77" s="27" t="s">
        <v>209</v>
      </c>
      <c r="C77" s="28">
        <v>0.0758</v>
      </c>
      <c r="D77" s="28">
        <v>0</v>
      </c>
      <c r="E77" s="28">
        <v>0</v>
      </c>
      <c r="F77" s="28">
        <v>0</v>
      </c>
      <c r="G77" s="28">
        <v>0</v>
      </c>
      <c r="H77" s="28">
        <f t="shared" si="11"/>
        <v>-0.0758</v>
      </c>
      <c r="I77" s="28">
        <v>0</v>
      </c>
      <c r="J77" s="28">
        <v>0</v>
      </c>
      <c r="K77" s="28">
        <v>0</v>
      </c>
      <c r="L77" s="28">
        <v>0</v>
      </c>
      <c r="M77" s="28">
        <f t="shared" si="12"/>
        <v>0</v>
      </c>
    </row>
    <row r="78" ht="14.25" customHeight="1" spans="1:13">
      <c r="A78" s="27" t="s">
        <v>103</v>
      </c>
      <c r="B78" s="27" t="s">
        <v>209</v>
      </c>
      <c r="C78" s="28">
        <v>0.16</v>
      </c>
      <c r="D78" s="28">
        <v>0</v>
      </c>
      <c r="E78" s="28">
        <v>0</v>
      </c>
      <c r="F78" s="28">
        <v>0</v>
      </c>
      <c r="G78" s="28">
        <v>0</v>
      </c>
      <c r="H78" s="28">
        <f t="shared" si="11"/>
        <v>-0.16</v>
      </c>
      <c r="I78" s="28">
        <v>0</v>
      </c>
      <c r="J78" s="28">
        <v>0</v>
      </c>
      <c r="K78" s="28">
        <v>0</v>
      </c>
      <c r="L78" s="28">
        <v>0</v>
      </c>
      <c r="M78" s="28">
        <f t="shared" si="12"/>
        <v>0</v>
      </c>
    </row>
    <row r="79" ht="14.25" customHeight="1" spans="1:13">
      <c r="A79" s="27" t="s">
        <v>104</v>
      </c>
      <c r="B79" s="27" t="s">
        <v>209</v>
      </c>
      <c r="C79" s="28">
        <v>0.1806</v>
      </c>
      <c r="D79" s="28">
        <v>0</v>
      </c>
      <c r="E79" s="28">
        <v>0.1987</v>
      </c>
      <c r="F79" s="28">
        <v>0</v>
      </c>
      <c r="G79" s="28">
        <v>0</v>
      </c>
      <c r="H79" s="28">
        <f t="shared" si="11"/>
        <v>-0.3793</v>
      </c>
      <c r="I79" s="28">
        <v>0</v>
      </c>
      <c r="J79" s="28">
        <v>0</v>
      </c>
      <c r="K79" s="28">
        <v>0</v>
      </c>
      <c r="L79" s="28">
        <v>0</v>
      </c>
      <c r="M79" s="28">
        <f t="shared" si="12"/>
        <v>0</v>
      </c>
    </row>
    <row r="80" ht="14.25" customHeight="1" spans="1:13">
      <c r="A80" s="27" t="s">
        <v>105</v>
      </c>
      <c r="B80" s="27" t="s">
        <v>209</v>
      </c>
      <c r="C80" s="28">
        <v>0.2197</v>
      </c>
      <c r="D80" s="28">
        <v>0</v>
      </c>
      <c r="E80" s="28">
        <v>0</v>
      </c>
      <c r="F80" s="28">
        <v>0</v>
      </c>
      <c r="G80" s="28">
        <v>0</v>
      </c>
      <c r="H80" s="28">
        <f t="shared" si="11"/>
        <v>-0.2197</v>
      </c>
      <c r="I80" s="28">
        <v>0</v>
      </c>
      <c r="J80" s="28">
        <v>0</v>
      </c>
      <c r="K80" s="28">
        <v>0</v>
      </c>
      <c r="L80" s="28">
        <v>0</v>
      </c>
      <c r="M80" s="28">
        <f t="shared" si="12"/>
        <v>0</v>
      </c>
    </row>
    <row r="81" ht="14.25" customHeight="1" spans="1:13">
      <c r="A81" s="27" t="s">
        <v>106</v>
      </c>
      <c r="B81" s="27" t="s">
        <v>209</v>
      </c>
      <c r="C81" s="28">
        <v>0.5356</v>
      </c>
      <c r="D81" s="28">
        <v>0.1304</v>
      </c>
      <c r="E81" s="28">
        <v>0</v>
      </c>
      <c r="F81" s="28">
        <v>0</v>
      </c>
      <c r="G81" s="28">
        <v>0</v>
      </c>
      <c r="H81" s="28">
        <f t="shared" si="11"/>
        <v>-0.666</v>
      </c>
      <c r="I81" s="28">
        <v>0</v>
      </c>
      <c r="J81" s="28">
        <v>0</v>
      </c>
      <c r="K81" s="28">
        <v>0</v>
      </c>
      <c r="L81" s="28">
        <v>0</v>
      </c>
      <c r="M81" s="28">
        <f t="shared" si="12"/>
        <v>0</v>
      </c>
    </row>
    <row r="82" ht="14.25" customHeight="1" spans="1:13">
      <c r="A82" s="27" t="s">
        <v>232</v>
      </c>
      <c r="B82" s="29"/>
      <c r="C82" s="28">
        <f>SUM(C69:C81)</f>
        <v>5.5945</v>
      </c>
      <c r="D82" s="28">
        <f t="shared" ref="D82:M82" si="13">SUM(D69:D81)</f>
        <v>0.3947</v>
      </c>
      <c r="E82" s="28">
        <f t="shared" si="13"/>
        <v>2.058</v>
      </c>
      <c r="F82" s="28">
        <f t="shared" si="13"/>
        <v>0</v>
      </c>
      <c r="G82" s="28">
        <f t="shared" si="13"/>
        <v>0</v>
      </c>
      <c r="H82" s="28">
        <f t="shared" si="11"/>
        <v>-8.0472</v>
      </c>
      <c r="I82" s="28">
        <f t="shared" si="13"/>
        <v>0</v>
      </c>
      <c r="J82" s="28">
        <v>0</v>
      </c>
      <c r="K82" s="28">
        <f t="shared" si="13"/>
        <v>0</v>
      </c>
      <c r="L82" s="28">
        <f t="shared" si="13"/>
        <v>0</v>
      </c>
      <c r="M82" s="28">
        <f t="shared" si="12"/>
        <v>0</v>
      </c>
    </row>
    <row r="83" ht="14.25" customHeight="1" spans="1:13">
      <c r="A83" s="27" t="s">
        <v>233</v>
      </c>
      <c r="B83" s="29"/>
      <c r="C83" s="28">
        <v>53.3333</v>
      </c>
      <c r="D83" s="28">
        <v>0</v>
      </c>
      <c r="E83" s="28">
        <v>0</v>
      </c>
      <c r="F83" s="28">
        <v>0</v>
      </c>
      <c r="G83" s="28">
        <v>0</v>
      </c>
      <c r="H83" s="28">
        <f t="shared" si="11"/>
        <v>-53.3333</v>
      </c>
      <c r="I83" s="28">
        <v>0</v>
      </c>
      <c r="J83" s="28">
        <v>0</v>
      </c>
      <c r="K83" s="28">
        <v>0</v>
      </c>
      <c r="L83" s="28">
        <v>0</v>
      </c>
      <c r="M83" s="28">
        <f t="shared" si="12"/>
        <v>0</v>
      </c>
    </row>
    <row r="84" ht="14.25" customHeight="1" spans="1:13">
      <c r="A84" s="27" t="s">
        <v>109</v>
      </c>
      <c r="B84" s="29"/>
      <c r="C84" s="28">
        <f>SUM(C8:C15,C5,C6,C17,C18,C19,C20,C22,C23,C24,C25,C26,C27,C28,C29,C30,C31,C32,C33,C34)</f>
        <v>11.28</v>
      </c>
      <c r="D84" s="28">
        <f t="shared" ref="D84:M84" si="14">SUM(D8:D15,D5,D6,D17,D18,D19,D20,D22,D23,D24,D25,D26,D27,D28,D29,D30,D31,D32,D33,D34)</f>
        <v>0.8919</v>
      </c>
      <c r="E84" s="28">
        <f t="shared" si="14"/>
        <v>5.908</v>
      </c>
      <c r="F84" s="28">
        <f t="shared" si="14"/>
        <v>0</v>
      </c>
      <c r="G84" s="28">
        <f t="shared" si="14"/>
        <v>0.8997</v>
      </c>
      <c r="H84" s="28">
        <f t="shared" si="11"/>
        <v>-21.6361</v>
      </c>
      <c r="I84" s="28">
        <f t="shared" si="14"/>
        <v>0</v>
      </c>
      <c r="J84" s="28">
        <f t="shared" si="14"/>
        <v>0</v>
      </c>
      <c r="K84" s="28">
        <f t="shared" si="14"/>
        <v>2.5802</v>
      </c>
      <c r="L84" s="28">
        <f t="shared" si="14"/>
        <v>0.0763</v>
      </c>
      <c r="M84" s="28">
        <f t="shared" si="12"/>
        <v>2.41473507855972e-15</v>
      </c>
    </row>
    <row r="85" ht="14.25" customHeight="1" spans="1:13">
      <c r="A85" s="27" t="s">
        <v>110</v>
      </c>
      <c r="B85" s="29"/>
      <c r="C85" s="28">
        <f>SUM(C36:C50,C52,C54,C55,C56,C57,C59,C58,C60,C61,C62,C63,C64,C65,C66,C67,C69,C70,C71,C72,C73,C74,C75,C76,C77,C78,C79,C80,C81)</f>
        <v>13.823</v>
      </c>
      <c r="D85" s="28">
        <f t="shared" ref="D85:I85" si="15">SUM(D36:D50,D52,D54,D55,D56,D57,D59,D58,D60,D61,D62,D63,D64,D65,D66,D67,D69,D70,D71,D72,D73,D74,D75,D76,D77,D78,D79,D80,D81)</f>
        <v>1.5379</v>
      </c>
      <c r="E85" s="28">
        <f t="shared" si="15"/>
        <v>9.5897</v>
      </c>
      <c r="F85" s="28">
        <f t="shared" si="15"/>
        <v>0</v>
      </c>
      <c r="G85" s="28">
        <f t="shared" si="15"/>
        <v>0.2562</v>
      </c>
      <c r="H85" s="28">
        <f t="shared" si="11"/>
        <v>-25.3806</v>
      </c>
      <c r="I85" s="28">
        <f t="shared" si="15"/>
        <v>0</v>
      </c>
      <c r="J85" s="28">
        <f>SUM(J36:J50,J52,J54,J55,J56,J57,J59,J58,J60,J61,J62,J63,J64,J65,J66,J67,J69,J70,J71,J72,J73,J74,J75,J76,J77,J78,J79,J80,J81)</f>
        <v>0</v>
      </c>
      <c r="K85" s="28">
        <f>SUM(K36:K50,K52,K54,K55,K56,K57,K59,K58,K60,K61,K62,K63,K64,K65,K66,K67,K69,K70,K71,K72,K73,K74,K75,K76,K77,K78,K79,K80,K81)</f>
        <v>0.1738</v>
      </c>
      <c r="L85" s="28">
        <f>SUM(L36:L50,L52,L54,L55,L56,L57,L59,L58,L60,L61,L62,L63,L64,L65,L66,L67,L69,L70,L71,L72,L73,L74,L75,L76,L77,L78,L79,L80,L81)</f>
        <v>0</v>
      </c>
      <c r="M85" s="28">
        <f t="shared" si="12"/>
        <v>0</v>
      </c>
    </row>
    <row r="86" ht="25" customHeight="1" spans="1:13">
      <c r="A86" s="30" t="s">
        <v>111</v>
      </c>
      <c r="B86" s="31"/>
      <c r="C86" s="28">
        <f>SUM(C84,C85)</f>
        <v>25.103</v>
      </c>
      <c r="D86" s="28">
        <f t="shared" ref="D86:I86" si="16">SUM(D84,D85)</f>
        <v>2.4298</v>
      </c>
      <c r="E86" s="28">
        <f t="shared" si="16"/>
        <v>15.4977</v>
      </c>
      <c r="F86" s="28">
        <f t="shared" si="16"/>
        <v>0</v>
      </c>
      <c r="G86" s="28">
        <f t="shared" si="16"/>
        <v>1.1559</v>
      </c>
      <c r="H86" s="28">
        <f t="shared" si="11"/>
        <v>-47.0167</v>
      </c>
      <c r="I86" s="28">
        <f t="shared" si="16"/>
        <v>0</v>
      </c>
      <c r="J86" s="28">
        <f>SUM(J84,J85)</f>
        <v>0</v>
      </c>
      <c r="K86" s="28">
        <f>SUM(K84,K85)</f>
        <v>2.754</v>
      </c>
      <c r="L86" s="28">
        <f>SUM(L84,L85)</f>
        <v>0.0763</v>
      </c>
      <c r="M86" s="28">
        <f t="shared" si="12"/>
        <v>5.96744875736022e-15</v>
      </c>
    </row>
    <row r="87" ht="14.25" customHeight="1" spans="1:13">
      <c r="A87" s="27" t="s">
        <v>112</v>
      </c>
      <c r="B87" s="29"/>
      <c r="C87" s="28">
        <f>SUM(C83,C86)</f>
        <v>78.4363</v>
      </c>
      <c r="D87" s="28">
        <f t="shared" ref="D87:I87" si="17">SUM(D83,D86)</f>
        <v>2.4298</v>
      </c>
      <c r="E87" s="28">
        <f t="shared" si="17"/>
        <v>15.4977</v>
      </c>
      <c r="F87" s="28">
        <f t="shared" si="17"/>
        <v>0</v>
      </c>
      <c r="G87" s="28">
        <f t="shared" si="17"/>
        <v>1.1559</v>
      </c>
      <c r="H87" s="28">
        <f t="shared" si="11"/>
        <v>-100.35</v>
      </c>
      <c r="I87" s="28">
        <f t="shared" si="17"/>
        <v>0</v>
      </c>
      <c r="J87" s="28">
        <f>SUM(J83,J86)</f>
        <v>0</v>
      </c>
      <c r="K87" s="28">
        <f>SUM(K83,K86)</f>
        <v>2.754</v>
      </c>
      <c r="L87" s="28">
        <f>SUM(L83,L86)</f>
        <v>0.0763</v>
      </c>
      <c r="M87" s="28">
        <f t="shared" si="12"/>
        <v>5.96744875736022e-15</v>
      </c>
    </row>
    <row r="88" ht="14.25" customHeight="1" spans="1:13">
      <c r="A88" s="27" t="s">
        <v>113</v>
      </c>
      <c r="B88" s="27" t="s">
        <v>202</v>
      </c>
      <c r="C88" s="28">
        <v>-0.1233</v>
      </c>
      <c r="D88" s="28">
        <v>0</v>
      </c>
      <c r="E88" s="28">
        <v>0</v>
      </c>
      <c r="F88" s="28">
        <v>0</v>
      </c>
      <c r="G88" s="28">
        <v>0</v>
      </c>
      <c r="H88" s="28">
        <f t="shared" ref="H88:H132" si="18">-I88-J88-K88-L88-G88-F88-E88-D88-C88</f>
        <v>0.1658</v>
      </c>
      <c r="I88" s="28">
        <v>0</v>
      </c>
      <c r="J88" s="28">
        <v>0</v>
      </c>
      <c r="K88" s="28">
        <v>-0.0096</v>
      </c>
      <c r="L88" s="28">
        <v>-0.0329</v>
      </c>
      <c r="M88" s="28">
        <f t="shared" si="12"/>
        <v>0</v>
      </c>
    </row>
    <row r="89" ht="14.25" customHeight="1" spans="1:13">
      <c r="A89" s="27" t="s">
        <v>225</v>
      </c>
      <c r="B89" s="29"/>
      <c r="C89" s="28">
        <f>SUM(C88)</f>
        <v>-0.1233</v>
      </c>
      <c r="D89" s="28">
        <f t="shared" ref="D89:M89" si="19">SUM(D88)</f>
        <v>0</v>
      </c>
      <c r="E89" s="28">
        <f t="shared" si="19"/>
        <v>0</v>
      </c>
      <c r="F89" s="28">
        <f t="shared" si="19"/>
        <v>0</v>
      </c>
      <c r="G89" s="28">
        <f t="shared" si="19"/>
        <v>0</v>
      </c>
      <c r="H89" s="28">
        <f t="shared" si="18"/>
        <v>0.1658</v>
      </c>
      <c r="I89" s="28">
        <f t="shared" si="19"/>
        <v>0</v>
      </c>
      <c r="J89" s="28">
        <f t="shared" si="19"/>
        <v>0</v>
      </c>
      <c r="K89" s="28">
        <f t="shared" si="19"/>
        <v>-0.0096</v>
      </c>
      <c r="L89" s="28">
        <f t="shared" si="19"/>
        <v>-0.0329</v>
      </c>
      <c r="M89" s="28">
        <f t="shared" si="12"/>
        <v>0</v>
      </c>
    </row>
    <row r="90" ht="14.25" customHeight="1" spans="1:13">
      <c r="A90" s="27" t="s">
        <v>116</v>
      </c>
      <c r="B90" s="27" t="s">
        <v>203</v>
      </c>
      <c r="C90" s="28">
        <v>-1.3503</v>
      </c>
      <c r="D90" s="28">
        <v>0</v>
      </c>
      <c r="E90" s="28">
        <v>0</v>
      </c>
      <c r="F90" s="28">
        <v>0</v>
      </c>
      <c r="G90" s="28">
        <v>0</v>
      </c>
      <c r="H90" s="28">
        <f t="shared" si="18"/>
        <v>1.3503</v>
      </c>
      <c r="I90" s="28">
        <v>0</v>
      </c>
      <c r="J90" s="28">
        <v>0</v>
      </c>
      <c r="K90" s="28">
        <v>0</v>
      </c>
      <c r="L90" s="28">
        <v>0</v>
      </c>
      <c r="M90" s="28">
        <f t="shared" si="12"/>
        <v>0</v>
      </c>
    </row>
    <row r="91" ht="14.25" customHeight="1" spans="1:13">
      <c r="A91" s="27" t="s">
        <v>119</v>
      </c>
      <c r="B91" s="27" t="s">
        <v>203</v>
      </c>
      <c r="C91" s="28">
        <v>-0.3978</v>
      </c>
      <c r="D91" s="28">
        <v>0</v>
      </c>
      <c r="E91" s="28">
        <v>0</v>
      </c>
      <c r="F91" s="28">
        <v>0</v>
      </c>
      <c r="G91" s="28">
        <v>0</v>
      </c>
      <c r="H91" s="28">
        <f t="shared" si="18"/>
        <v>0.4542</v>
      </c>
      <c r="I91" s="28">
        <v>0</v>
      </c>
      <c r="J91" s="28">
        <v>0</v>
      </c>
      <c r="K91" s="28">
        <v>-0.0564</v>
      </c>
      <c r="L91" s="28">
        <v>0</v>
      </c>
      <c r="M91" s="28">
        <f t="shared" si="12"/>
        <v>0</v>
      </c>
    </row>
    <row r="92" ht="14.25" customHeight="1" spans="1:13">
      <c r="A92" s="27" t="s">
        <v>122</v>
      </c>
      <c r="B92" s="27" t="s">
        <v>203</v>
      </c>
      <c r="C92" s="28">
        <v>-0.8806</v>
      </c>
      <c r="D92" s="28">
        <v>-0.2268</v>
      </c>
      <c r="E92" s="28">
        <v>-1.0826</v>
      </c>
      <c r="F92" s="28">
        <v>0</v>
      </c>
      <c r="G92" s="28">
        <v>0</v>
      </c>
      <c r="H92" s="28">
        <f t="shared" si="18"/>
        <v>2.316</v>
      </c>
      <c r="I92" s="28">
        <v>0</v>
      </c>
      <c r="J92" s="28">
        <v>0</v>
      </c>
      <c r="K92" s="28">
        <v>-0.126</v>
      </c>
      <c r="L92" s="28">
        <v>0</v>
      </c>
      <c r="M92" s="28">
        <f t="shared" si="12"/>
        <v>-5.55111512312578e-16</v>
      </c>
    </row>
    <row r="93" ht="14.25" customHeight="1" spans="1:13">
      <c r="A93" s="27" t="s">
        <v>124</v>
      </c>
      <c r="B93" s="27" t="s">
        <v>203</v>
      </c>
      <c r="C93" s="28">
        <v>-0.0002</v>
      </c>
      <c r="D93" s="28">
        <v>0</v>
      </c>
      <c r="E93" s="28">
        <v>-0.1492</v>
      </c>
      <c r="F93" s="28">
        <v>0</v>
      </c>
      <c r="G93" s="28">
        <v>0</v>
      </c>
      <c r="H93" s="28">
        <f t="shared" si="18"/>
        <v>0.1494</v>
      </c>
      <c r="I93" s="28">
        <v>0</v>
      </c>
      <c r="J93" s="28">
        <v>0</v>
      </c>
      <c r="K93" s="28">
        <v>0</v>
      </c>
      <c r="L93" s="28">
        <v>0</v>
      </c>
      <c r="M93" s="28">
        <f t="shared" si="12"/>
        <v>0</v>
      </c>
    </row>
    <row r="94" ht="14.25" customHeight="1" spans="1:13">
      <c r="A94" s="27" t="s">
        <v>127</v>
      </c>
      <c r="B94" s="27" t="s">
        <v>203</v>
      </c>
      <c r="C94" s="28">
        <v>-0.0004</v>
      </c>
      <c r="D94" s="28">
        <v>0</v>
      </c>
      <c r="E94" s="28">
        <v>0</v>
      </c>
      <c r="F94" s="28">
        <v>0</v>
      </c>
      <c r="G94" s="28">
        <v>0</v>
      </c>
      <c r="H94" s="28">
        <f t="shared" si="18"/>
        <v>0.0004</v>
      </c>
      <c r="I94" s="28">
        <v>0</v>
      </c>
      <c r="J94" s="28">
        <v>0</v>
      </c>
      <c r="K94" s="28">
        <v>0</v>
      </c>
      <c r="L94" s="28">
        <v>0</v>
      </c>
      <c r="M94" s="28">
        <f t="shared" si="12"/>
        <v>0</v>
      </c>
    </row>
    <row r="95" ht="14.25" customHeight="1" spans="1:13">
      <c r="A95" s="27" t="s">
        <v>130</v>
      </c>
      <c r="B95" s="27" t="s">
        <v>203</v>
      </c>
      <c r="C95" s="28">
        <v>-5.0721</v>
      </c>
      <c r="D95" s="28">
        <v>-0.6926</v>
      </c>
      <c r="E95" s="28">
        <v>-0.7775</v>
      </c>
      <c r="F95" s="28">
        <v>0</v>
      </c>
      <c r="G95" s="28">
        <v>-0.0663</v>
      </c>
      <c r="H95" s="28">
        <f t="shared" si="18"/>
        <v>6.6085</v>
      </c>
      <c r="I95" s="28">
        <v>0</v>
      </c>
      <c r="J95" s="28">
        <v>0</v>
      </c>
      <c r="K95" s="28">
        <v>0</v>
      </c>
      <c r="L95" s="28">
        <v>0</v>
      </c>
      <c r="M95" s="28">
        <f t="shared" si="12"/>
        <v>0</v>
      </c>
    </row>
    <row r="96" ht="14.25" customHeight="1" spans="1:13">
      <c r="A96" s="27" t="s">
        <v>133</v>
      </c>
      <c r="B96" s="27" t="s">
        <v>203</v>
      </c>
      <c r="C96" s="28">
        <v>-1.2221</v>
      </c>
      <c r="D96" s="28">
        <v>-0.1494</v>
      </c>
      <c r="E96" s="28">
        <v>-1.2455</v>
      </c>
      <c r="F96" s="28">
        <v>0</v>
      </c>
      <c r="G96" s="28">
        <v>0</v>
      </c>
      <c r="H96" s="28">
        <f t="shared" si="18"/>
        <v>4.6873</v>
      </c>
      <c r="I96" s="28">
        <v>0</v>
      </c>
      <c r="J96" s="28">
        <v>0</v>
      </c>
      <c r="K96" s="28">
        <v>-0.7537</v>
      </c>
      <c r="L96" s="28">
        <v>-1.3166</v>
      </c>
      <c r="M96" s="28">
        <f t="shared" si="12"/>
        <v>0</v>
      </c>
    </row>
    <row r="97" ht="14.25" customHeight="1" spans="1:13">
      <c r="A97" s="27" t="s">
        <v>136</v>
      </c>
      <c r="B97" s="27" t="s">
        <v>203</v>
      </c>
      <c r="C97" s="28">
        <v>-0.3308</v>
      </c>
      <c r="D97" s="28">
        <v>0</v>
      </c>
      <c r="E97" s="28">
        <v>0</v>
      </c>
      <c r="F97" s="28">
        <v>0</v>
      </c>
      <c r="G97" s="28">
        <v>0</v>
      </c>
      <c r="H97" s="28">
        <f t="shared" si="18"/>
        <v>0.3308</v>
      </c>
      <c r="I97" s="28">
        <v>0</v>
      </c>
      <c r="J97" s="28">
        <v>0</v>
      </c>
      <c r="K97" s="28">
        <v>0</v>
      </c>
      <c r="L97" s="28">
        <v>0</v>
      </c>
      <c r="M97" s="28">
        <f t="shared" si="12"/>
        <v>0</v>
      </c>
    </row>
    <row r="98" ht="14.25" customHeight="1" spans="1:13">
      <c r="A98" s="27" t="s">
        <v>226</v>
      </c>
      <c r="B98" s="29"/>
      <c r="C98" s="28">
        <f>SUM(C90:C97)</f>
        <v>-9.2543</v>
      </c>
      <c r="D98" s="28">
        <f t="shared" ref="D98:M98" si="20">SUM(D90:D97)</f>
        <v>-1.0688</v>
      </c>
      <c r="E98" s="28">
        <f t="shared" si="20"/>
        <v>-3.2548</v>
      </c>
      <c r="F98" s="28">
        <f t="shared" si="20"/>
        <v>0</v>
      </c>
      <c r="G98" s="28">
        <f t="shared" si="20"/>
        <v>-0.0663</v>
      </c>
      <c r="H98" s="28">
        <f t="shared" si="18"/>
        <v>15.8969</v>
      </c>
      <c r="I98" s="28">
        <f t="shared" si="20"/>
        <v>0</v>
      </c>
      <c r="J98" s="28">
        <f t="shared" si="20"/>
        <v>0</v>
      </c>
      <c r="K98" s="28">
        <f t="shared" si="20"/>
        <v>-0.9361</v>
      </c>
      <c r="L98" s="28">
        <f t="shared" si="20"/>
        <v>-1.3166</v>
      </c>
      <c r="M98" s="28">
        <f t="shared" si="12"/>
        <v>-1.11022302462516e-15</v>
      </c>
    </row>
    <row r="99" ht="14.25" customHeight="1" spans="1:13">
      <c r="A99" s="27" t="s">
        <v>138</v>
      </c>
      <c r="B99" s="27" t="s">
        <v>210</v>
      </c>
      <c r="C99" s="28">
        <v>-6.2868</v>
      </c>
      <c r="D99" s="28">
        <v>0</v>
      </c>
      <c r="E99" s="28">
        <v>-1.9834</v>
      </c>
      <c r="F99" s="28">
        <v>0</v>
      </c>
      <c r="G99" s="28">
        <v>0</v>
      </c>
      <c r="H99" s="28">
        <f t="shared" si="18"/>
        <v>9.039</v>
      </c>
      <c r="I99" s="28">
        <v>-0.5276</v>
      </c>
      <c r="J99" s="28">
        <v>0</v>
      </c>
      <c r="K99" s="28">
        <v>0</v>
      </c>
      <c r="L99" s="28">
        <v>-0.2412</v>
      </c>
      <c r="M99" s="28">
        <f t="shared" si="12"/>
        <v>6.38378239159465e-16</v>
      </c>
    </row>
    <row r="100" ht="14.25" customHeight="1" spans="1:13">
      <c r="A100" s="27" t="s">
        <v>141</v>
      </c>
      <c r="B100" s="27" t="s">
        <v>210</v>
      </c>
      <c r="C100" s="28">
        <v>-1.3129</v>
      </c>
      <c r="D100" s="28">
        <v>0</v>
      </c>
      <c r="E100" s="28">
        <v>0</v>
      </c>
      <c r="F100" s="28">
        <v>0</v>
      </c>
      <c r="G100" s="28">
        <v>0</v>
      </c>
      <c r="H100" s="28">
        <f t="shared" si="18"/>
        <v>1.3129</v>
      </c>
      <c r="I100" s="28">
        <v>0</v>
      </c>
      <c r="J100" s="28">
        <v>0</v>
      </c>
      <c r="K100" s="28">
        <v>0</v>
      </c>
      <c r="L100" s="28">
        <v>0</v>
      </c>
      <c r="M100" s="28">
        <f t="shared" si="12"/>
        <v>0</v>
      </c>
    </row>
    <row r="101" ht="14.25" customHeight="1" spans="1:13">
      <c r="A101" s="27" t="s">
        <v>144</v>
      </c>
      <c r="B101" s="27" t="s">
        <v>210</v>
      </c>
      <c r="C101" s="28">
        <v>-3.8496</v>
      </c>
      <c r="D101" s="28">
        <v>0</v>
      </c>
      <c r="E101" s="28">
        <v>-0.2747</v>
      </c>
      <c r="F101" s="28">
        <v>0</v>
      </c>
      <c r="G101" s="28">
        <v>-0.2242</v>
      </c>
      <c r="H101" s="28">
        <f t="shared" si="18"/>
        <v>4.3485</v>
      </c>
      <c r="I101" s="28">
        <v>0</v>
      </c>
      <c r="J101" s="28">
        <v>0</v>
      </c>
      <c r="K101" s="28">
        <v>0</v>
      </c>
      <c r="L101" s="28">
        <v>0</v>
      </c>
      <c r="M101" s="28">
        <f t="shared" si="12"/>
        <v>0</v>
      </c>
    </row>
    <row r="102" ht="14.25" customHeight="1" spans="1:13">
      <c r="A102" s="27" t="s">
        <v>234</v>
      </c>
      <c r="B102" s="29"/>
      <c r="C102" s="28">
        <f>SUM(C99:C101)</f>
        <v>-11.4493</v>
      </c>
      <c r="D102" s="28">
        <f t="shared" ref="D102:M102" si="21">SUM(D99:D101)</f>
        <v>0</v>
      </c>
      <c r="E102" s="28">
        <f t="shared" si="21"/>
        <v>-2.2581</v>
      </c>
      <c r="F102" s="28">
        <f t="shared" si="21"/>
        <v>0</v>
      </c>
      <c r="G102" s="28">
        <f t="shared" si="21"/>
        <v>-0.2242</v>
      </c>
      <c r="H102" s="28">
        <f t="shared" si="18"/>
        <v>14.7004</v>
      </c>
      <c r="I102" s="28">
        <f t="shared" si="21"/>
        <v>-0.5276</v>
      </c>
      <c r="J102" s="28">
        <f t="shared" si="21"/>
        <v>0</v>
      </c>
      <c r="K102" s="28">
        <f t="shared" si="21"/>
        <v>0</v>
      </c>
      <c r="L102" s="28">
        <f t="shared" si="21"/>
        <v>-0.2412</v>
      </c>
      <c r="M102" s="28">
        <f t="shared" ref="M102:M132" si="22">SUM(C102:L102)</f>
        <v>6.38378239159465e-16</v>
      </c>
    </row>
    <row r="103" ht="14.25" customHeight="1" spans="1:13">
      <c r="A103" s="27" t="s">
        <v>147</v>
      </c>
      <c r="B103" s="27" t="s">
        <v>205</v>
      </c>
      <c r="C103" s="28">
        <v>-0.8127</v>
      </c>
      <c r="D103" s="28">
        <v>0</v>
      </c>
      <c r="E103" s="28">
        <v>0</v>
      </c>
      <c r="F103" s="28">
        <v>0</v>
      </c>
      <c r="G103" s="28">
        <v>0</v>
      </c>
      <c r="H103" s="28">
        <f t="shared" si="18"/>
        <v>0.8127</v>
      </c>
      <c r="I103" s="28">
        <v>0</v>
      </c>
      <c r="J103" s="28">
        <v>0</v>
      </c>
      <c r="K103" s="28">
        <v>0</v>
      </c>
      <c r="L103" s="28">
        <v>0</v>
      </c>
      <c r="M103" s="28">
        <f t="shared" si="22"/>
        <v>0</v>
      </c>
    </row>
    <row r="104" ht="14.25" customHeight="1" spans="1:13">
      <c r="A104" s="27" t="s">
        <v>150</v>
      </c>
      <c r="B104" s="27" t="s">
        <v>205</v>
      </c>
      <c r="C104" s="28">
        <v>-2.5343</v>
      </c>
      <c r="D104" s="28">
        <v>0</v>
      </c>
      <c r="E104" s="28">
        <v>-0.5418</v>
      </c>
      <c r="F104" s="28">
        <v>0</v>
      </c>
      <c r="G104" s="28">
        <v>0</v>
      </c>
      <c r="H104" s="28">
        <f t="shared" si="18"/>
        <v>3.0761</v>
      </c>
      <c r="I104" s="28">
        <v>0</v>
      </c>
      <c r="J104" s="28">
        <v>0</v>
      </c>
      <c r="K104" s="28">
        <v>0</v>
      </c>
      <c r="L104" s="28">
        <v>0</v>
      </c>
      <c r="M104" s="28">
        <f t="shared" si="22"/>
        <v>0</v>
      </c>
    </row>
    <row r="105" ht="14.25" customHeight="1" spans="1:13">
      <c r="A105" s="27" t="s">
        <v>152</v>
      </c>
      <c r="B105" s="27" t="s">
        <v>205</v>
      </c>
      <c r="C105" s="28">
        <v>-0.4091</v>
      </c>
      <c r="D105" s="28">
        <v>0</v>
      </c>
      <c r="E105" s="28">
        <v>-0.5472</v>
      </c>
      <c r="F105" s="28">
        <v>0</v>
      </c>
      <c r="G105" s="28">
        <v>0</v>
      </c>
      <c r="H105" s="28">
        <f t="shared" si="18"/>
        <v>0.9563</v>
      </c>
      <c r="I105" s="28">
        <v>0</v>
      </c>
      <c r="J105" s="28">
        <v>0</v>
      </c>
      <c r="K105" s="28">
        <v>0</v>
      </c>
      <c r="L105" s="28">
        <v>0</v>
      </c>
      <c r="M105" s="28">
        <f t="shared" si="22"/>
        <v>0</v>
      </c>
    </row>
    <row r="106" ht="14.25" customHeight="1" spans="1:13">
      <c r="A106" s="27" t="s">
        <v>154</v>
      </c>
      <c r="B106" s="27" t="s">
        <v>205</v>
      </c>
      <c r="C106" s="28">
        <v>-0.2561</v>
      </c>
      <c r="D106" s="28">
        <v>0</v>
      </c>
      <c r="E106" s="28">
        <v>-0.0714</v>
      </c>
      <c r="F106" s="28">
        <v>0</v>
      </c>
      <c r="G106" s="28">
        <v>0</v>
      </c>
      <c r="H106" s="28">
        <f t="shared" si="18"/>
        <v>0.3553</v>
      </c>
      <c r="I106" s="28">
        <v>0</v>
      </c>
      <c r="J106" s="28">
        <v>0</v>
      </c>
      <c r="K106" s="28">
        <v>-0.0278</v>
      </c>
      <c r="L106" s="28">
        <v>0</v>
      </c>
      <c r="M106" s="28">
        <f t="shared" si="22"/>
        <v>0</v>
      </c>
    </row>
    <row r="107" ht="14.25" customHeight="1" spans="1:13">
      <c r="A107" s="27" t="s">
        <v>157</v>
      </c>
      <c r="B107" s="27" t="s">
        <v>205</v>
      </c>
      <c r="C107" s="28">
        <v>-0.0111</v>
      </c>
      <c r="D107" s="28">
        <v>0</v>
      </c>
      <c r="E107" s="28">
        <v>0</v>
      </c>
      <c r="F107" s="28">
        <v>0</v>
      </c>
      <c r="G107" s="28">
        <v>0</v>
      </c>
      <c r="H107" s="28">
        <f t="shared" si="18"/>
        <v>0.0111</v>
      </c>
      <c r="I107" s="28">
        <v>0</v>
      </c>
      <c r="J107" s="28">
        <v>0</v>
      </c>
      <c r="K107" s="28">
        <v>0</v>
      </c>
      <c r="L107" s="28">
        <v>0</v>
      </c>
      <c r="M107" s="28">
        <f t="shared" si="22"/>
        <v>0</v>
      </c>
    </row>
    <row r="108" ht="14.25" customHeight="1" spans="1:13">
      <c r="A108" s="27" t="s">
        <v>228</v>
      </c>
      <c r="B108" s="29"/>
      <c r="C108" s="28">
        <f>SUM(C103:C107)</f>
        <v>-4.0233</v>
      </c>
      <c r="D108" s="28">
        <f t="shared" ref="D108:M108" si="23">SUM(D103:D107)</f>
        <v>0</v>
      </c>
      <c r="E108" s="28">
        <f t="shared" si="23"/>
        <v>-1.1604</v>
      </c>
      <c r="F108" s="28">
        <f t="shared" si="23"/>
        <v>0</v>
      </c>
      <c r="G108" s="28">
        <f t="shared" si="23"/>
        <v>0</v>
      </c>
      <c r="H108" s="28">
        <f t="shared" si="18"/>
        <v>5.2115</v>
      </c>
      <c r="I108" s="28">
        <f t="shared" si="23"/>
        <v>0</v>
      </c>
      <c r="J108" s="28">
        <f t="shared" si="23"/>
        <v>0</v>
      </c>
      <c r="K108" s="28">
        <f t="shared" si="23"/>
        <v>-0.0278</v>
      </c>
      <c r="L108" s="28">
        <f t="shared" si="23"/>
        <v>0</v>
      </c>
      <c r="M108" s="28">
        <f t="shared" si="22"/>
        <v>4.85722573273506e-17</v>
      </c>
    </row>
    <row r="109" ht="14.25" customHeight="1" spans="1:13">
      <c r="A109" s="27" t="s">
        <v>158</v>
      </c>
      <c r="B109" s="27" t="s">
        <v>206</v>
      </c>
      <c r="C109" s="28">
        <v>-3.4141</v>
      </c>
      <c r="D109" s="28">
        <v>-0.0124</v>
      </c>
      <c r="E109" s="28">
        <v>-0.3215</v>
      </c>
      <c r="F109" s="28">
        <v>0</v>
      </c>
      <c r="G109" s="28">
        <v>-0.6977</v>
      </c>
      <c r="H109" s="28">
        <f t="shared" si="18"/>
        <v>4.4829</v>
      </c>
      <c r="I109" s="28">
        <v>0</v>
      </c>
      <c r="J109" s="28">
        <v>0</v>
      </c>
      <c r="K109" s="28">
        <v>0</v>
      </c>
      <c r="L109" s="28">
        <v>-0.0372</v>
      </c>
      <c r="M109" s="28">
        <f t="shared" si="22"/>
        <v>3.46944695195361e-16</v>
      </c>
    </row>
    <row r="110" ht="14.25" customHeight="1" spans="1:13">
      <c r="A110" s="27" t="s">
        <v>229</v>
      </c>
      <c r="B110" s="29"/>
      <c r="C110" s="28">
        <f>SUM(C109:C109)</f>
        <v>-3.4141</v>
      </c>
      <c r="D110" s="28">
        <f t="shared" ref="D110:M110" si="24">SUM(D109:D109)</f>
        <v>-0.0124</v>
      </c>
      <c r="E110" s="28">
        <f t="shared" si="24"/>
        <v>-0.3215</v>
      </c>
      <c r="F110" s="28">
        <f t="shared" si="24"/>
        <v>0</v>
      </c>
      <c r="G110" s="28">
        <f t="shared" si="24"/>
        <v>-0.6977</v>
      </c>
      <c r="H110" s="28">
        <f t="shared" si="18"/>
        <v>4.4829</v>
      </c>
      <c r="I110" s="28">
        <f t="shared" si="24"/>
        <v>0</v>
      </c>
      <c r="J110" s="28">
        <f t="shared" si="24"/>
        <v>0</v>
      </c>
      <c r="K110" s="28">
        <f t="shared" si="24"/>
        <v>0</v>
      </c>
      <c r="L110" s="28">
        <f t="shared" si="24"/>
        <v>-0.0372</v>
      </c>
      <c r="M110" s="28">
        <f t="shared" si="22"/>
        <v>3.46944695195361e-16</v>
      </c>
    </row>
    <row r="111" ht="14.25" customHeight="1" spans="1:13">
      <c r="A111" s="27" t="s">
        <v>160</v>
      </c>
      <c r="B111" s="27" t="s">
        <v>207</v>
      </c>
      <c r="C111" s="28">
        <v>0</v>
      </c>
      <c r="D111" s="28">
        <v>-0.2673</v>
      </c>
      <c r="E111" s="28">
        <v>0</v>
      </c>
      <c r="F111" s="28">
        <v>0</v>
      </c>
      <c r="G111" s="28">
        <v>0</v>
      </c>
      <c r="H111" s="28">
        <f t="shared" si="18"/>
        <v>0.2673</v>
      </c>
      <c r="I111" s="28">
        <v>0</v>
      </c>
      <c r="J111" s="28">
        <v>0</v>
      </c>
      <c r="K111" s="28">
        <v>0</v>
      </c>
      <c r="L111" s="28">
        <v>0</v>
      </c>
      <c r="M111" s="28">
        <f t="shared" si="22"/>
        <v>0</v>
      </c>
    </row>
    <row r="112" ht="14.25" customHeight="1" spans="1:13">
      <c r="A112" s="27" t="s">
        <v>163</v>
      </c>
      <c r="B112" s="27" t="s">
        <v>207</v>
      </c>
      <c r="C112" s="28">
        <v>-0.0731</v>
      </c>
      <c r="D112" s="28">
        <v>-0.5812</v>
      </c>
      <c r="E112" s="28">
        <v>0</v>
      </c>
      <c r="F112" s="28">
        <v>0</v>
      </c>
      <c r="G112" s="28">
        <v>0</v>
      </c>
      <c r="H112" s="28">
        <f t="shared" si="18"/>
        <v>0.6543</v>
      </c>
      <c r="I112" s="28">
        <v>0</v>
      </c>
      <c r="J112" s="28">
        <v>0</v>
      </c>
      <c r="K112" s="28">
        <v>0</v>
      </c>
      <c r="L112" s="28">
        <v>0</v>
      </c>
      <c r="M112" s="28">
        <f t="shared" si="22"/>
        <v>0</v>
      </c>
    </row>
    <row r="113" ht="14.25" customHeight="1" spans="1:13">
      <c r="A113" s="27" t="s">
        <v>230</v>
      </c>
      <c r="B113" s="29"/>
      <c r="C113" s="28">
        <f>SUM(C111:C112)</f>
        <v>-0.0731</v>
      </c>
      <c r="D113" s="28">
        <f t="shared" ref="D113:M113" si="25">SUM(D111:D112)</f>
        <v>-0.8485</v>
      </c>
      <c r="E113" s="28">
        <f t="shared" si="25"/>
        <v>0</v>
      </c>
      <c r="F113" s="28">
        <f t="shared" si="25"/>
        <v>0</v>
      </c>
      <c r="G113" s="28">
        <f t="shared" si="25"/>
        <v>0</v>
      </c>
      <c r="H113" s="28">
        <f t="shared" si="18"/>
        <v>0.9216</v>
      </c>
      <c r="I113" s="28">
        <f t="shared" si="25"/>
        <v>0</v>
      </c>
      <c r="J113" s="28">
        <f t="shared" si="25"/>
        <v>0</v>
      </c>
      <c r="K113" s="28">
        <f t="shared" si="25"/>
        <v>0</v>
      </c>
      <c r="L113" s="28">
        <f t="shared" si="25"/>
        <v>0</v>
      </c>
      <c r="M113" s="28">
        <f t="shared" si="22"/>
        <v>0</v>
      </c>
    </row>
    <row r="114" ht="14.25" customHeight="1" spans="1:13">
      <c r="A114" s="27" t="s">
        <v>166</v>
      </c>
      <c r="B114" s="27" t="s">
        <v>208</v>
      </c>
      <c r="C114" s="28">
        <v>0</v>
      </c>
      <c r="D114" s="28">
        <v>0</v>
      </c>
      <c r="E114" s="28">
        <v>0</v>
      </c>
      <c r="F114" s="28">
        <v>0</v>
      </c>
      <c r="G114" s="28">
        <v>0</v>
      </c>
      <c r="H114" s="28">
        <f t="shared" si="18"/>
        <v>0.0508</v>
      </c>
      <c r="I114" s="28">
        <v>0</v>
      </c>
      <c r="J114" s="28">
        <v>0</v>
      </c>
      <c r="K114" s="28">
        <v>-0.0508</v>
      </c>
      <c r="L114" s="28">
        <v>0</v>
      </c>
      <c r="M114" s="28">
        <f t="shared" si="22"/>
        <v>0</v>
      </c>
    </row>
    <row r="115" ht="14.25" customHeight="1" spans="1:13">
      <c r="A115" s="27" t="s">
        <v>168</v>
      </c>
      <c r="B115" s="27" t="s">
        <v>208</v>
      </c>
      <c r="C115" s="28">
        <v>-1.4538</v>
      </c>
      <c r="D115" s="28">
        <v>-0.0012</v>
      </c>
      <c r="E115" s="28">
        <v>-0.2958</v>
      </c>
      <c r="F115" s="28">
        <v>0</v>
      </c>
      <c r="G115" s="28">
        <v>-0.1462</v>
      </c>
      <c r="H115" s="28">
        <f t="shared" si="18"/>
        <v>2.0092</v>
      </c>
      <c r="I115" s="28">
        <v>0</v>
      </c>
      <c r="J115" s="28">
        <v>0</v>
      </c>
      <c r="K115" s="28">
        <v>-0.1122</v>
      </c>
      <c r="L115" s="28">
        <v>0</v>
      </c>
      <c r="M115" s="28">
        <f t="shared" si="22"/>
        <v>-3.60822483003176e-16</v>
      </c>
    </row>
    <row r="116" ht="14.25" customHeight="1" spans="1:13">
      <c r="A116" s="27" t="s">
        <v>169</v>
      </c>
      <c r="B116" s="27" t="s">
        <v>208</v>
      </c>
      <c r="C116" s="28">
        <v>-0.4237</v>
      </c>
      <c r="D116" s="28">
        <v>0</v>
      </c>
      <c r="E116" s="28">
        <v>0</v>
      </c>
      <c r="F116" s="28">
        <v>0</v>
      </c>
      <c r="G116" s="28">
        <v>-0.0327</v>
      </c>
      <c r="H116" s="28">
        <f t="shared" si="18"/>
        <v>0.566</v>
      </c>
      <c r="I116" s="28">
        <v>-0.1096</v>
      </c>
      <c r="J116" s="28">
        <v>0</v>
      </c>
      <c r="K116" s="28">
        <v>0</v>
      </c>
      <c r="L116" s="28">
        <v>0</v>
      </c>
      <c r="M116" s="28">
        <f t="shared" si="22"/>
        <v>0</v>
      </c>
    </row>
    <row r="117" ht="14.25" customHeight="1" spans="1:13">
      <c r="A117" s="27" t="s">
        <v>170</v>
      </c>
      <c r="B117" s="27" t="s">
        <v>208</v>
      </c>
      <c r="C117" s="28">
        <v>-6.4964</v>
      </c>
      <c r="D117" s="28">
        <v>0</v>
      </c>
      <c r="E117" s="28">
        <v>-1.2664</v>
      </c>
      <c r="F117" s="28">
        <v>0</v>
      </c>
      <c r="G117" s="28">
        <v>0</v>
      </c>
      <c r="H117" s="28">
        <f t="shared" si="18"/>
        <v>7.7628</v>
      </c>
      <c r="I117" s="28">
        <v>0</v>
      </c>
      <c r="J117" s="28">
        <v>0</v>
      </c>
      <c r="K117" s="28">
        <v>0</v>
      </c>
      <c r="L117" s="28">
        <v>0</v>
      </c>
      <c r="M117" s="28">
        <f t="shared" si="22"/>
        <v>0</v>
      </c>
    </row>
    <row r="118" ht="14.25" customHeight="1" spans="1:13">
      <c r="A118" s="27" t="s">
        <v>173</v>
      </c>
      <c r="B118" s="27" t="s">
        <v>208</v>
      </c>
      <c r="C118" s="28">
        <v>-4.194</v>
      </c>
      <c r="D118" s="28">
        <v>-0.5227</v>
      </c>
      <c r="E118" s="28">
        <v>0</v>
      </c>
      <c r="F118" s="28">
        <v>0</v>
      </c>
      <c r="G118" s="28">
        <v>0</v>
      </c>
      <c r="H118" s="28">
        <f t="shared" si="18"/>
        <v>4.7167</v>
      </c>
      <c r="I118" s="28">
        <v>0</v>
      </c>
      <c r="J118" s="28">
        <v>0</v>
      </c>
      <c r="K118" s="28">
        <v>0</v>
      </c>
      <c r="L118" s="28">
        <v>0</v>
      </c>
      <c r="M118" s="28">
        <f t="shared" si="22"/>
        <v>0</v>
      </c>
    </row>
    <row r="119" ht="14.25" customHeight="1" spans="1:13">
      <c r="A119" s="27" t="s">
        <v>176</v>
      </c>
      <c r="B119" s="27" t="s">
        <v>208</v>
      </c>
      <c r="C119" s="28">
        <v>-2.4146</v>
      </c>
      <c r="D119" s="28">
        <v>-2</v>
      </c>
      <c r="E119" s="28">
        <v>0</v>
      </c>
      <c r="F119" s="28">
        <v>0</v>
      </c>
      <c r="G119" s="28">
        <v>-0.215</v>
      </c>
      <c r="H119" s="28">
        <f t="shared" si="18"/>
        <v>4.6296</v>
      </c>
      <c r="I119" s="28">
        <v>0</v>
      </c>
      <c r="J119" s="28">
        <v>0</v>
      </c>
      <c r="K119" s="28">
        <v>0</v>
      </c>
      <c r="L119" s="28">
        <v>0</v>
      </c>
      <c r="M119" s="28">
        <f t="shared" si="22"/>
        <v>0</v>
      </c>
    </row>
    <row r="120" ht="14.25" customHeight="1" spans="1:13">
      <c r="A120" s="27" t="s">
        <v>178</v>
      </c>
      <c r="B120" s="27" t="s">
        <v>208</v>
      </c>
      <c r="C120" s="28">
        <v>-5.0929</v>
      </c>
      <c r="D120" s="28">
        <v>-0.0168</v>
      </c>
      <c r="E120" s="28">
        <v>-0.1268</v>
      </c>
      <c r="F120" s="28">
        <v>0</v>
      </c>
      <c r="G120" s="28">
        <v>-0.0186</v>
      </c>
      <c r="H120" s="28">
        <f t="shared" si="18"/>
        <v>5.2551</v>
      </c>
      <c r="I120" s="28">
        <v>0</v>
      </c>
      <c r="J120" s="28">
        <v>0</v>
      </c>
      <c r="K120" s="28">
        <v>0</v>
      </c>
      <c r="L120" s="28">
        <v>0</v>
      </c>
      <c r="M120" s="28">
        <f t="shared" si="22"/>
        <v>0</v>
      </c>
    </row>
    <row r="121" ht="14.25" customHeight="1" spans="1:13">
      <c r="A121" s="27" t="s">
        <v>179</v>
      </c>
      <c r="B121" s="27" t="s">
        <v>208</v>
      </c>
      <c r="C121" s="28">
        <v>-1.7477</v>
      </c>
      <c r="D121" s="28">
        <v>0</v>
      </c>
      <c r="E121" s="28">
        <v>-0.004</v>
      </c>
      <c r="F121" s="28">
        <v>0</v>
      </c>
      <c r="G121" s="28">
        <v>0</v>
      </c>
      <c r="H121" s="28">
        <f t="shared" si="18"/>
        <v>1.7517</v>
      </c>
      <c r="I121" s="28">
        <v>0</v>
      </c>
      <c r="J121" s="28">
        <v>0</v>
      </c>
      <c r="K121" s="28">
        <v>0</v>
      </c>
      <c r="L121" s="28">
        <v>0</v>
      </c>
      <c r="M121" s="28">
        <f t="shared" si="22"/>
        <v>0</v>
      </c>
    </row>
    <row r="122" ht="14.25" customHeight="1" spans="1:13">
      <c r="A122" s="27" t="s">
        <v>181</v>
      </c>
      <c r="B122" s="27" t="s">
        <v>208</v>
      </c>
      <c r="C122" s="28">
        <v>-10.9345</v>
      </c>
      <c r="D122" s="28">
        <v>0</v>
      </c>
      <c r="E122" s="28">
        <v>-0.6622</v>
      </c>
      <c r="F122" s="28">
        <v>0</v>
      </c>
      <c r="G122" s="28">
        <v>-1.5751</v>
      </c>
      <c r="H122" s="28">
        <f t="shared" si="18"/>
        <v>13.1718</v>
      </c>
      <c r="I122" s="28">
        <v>0</v>
      </c>
      <c r="J122" s="28">
        <v>0</v>
      </c>
      <c r="K122" s="28">
        <v>0</v>
      </c>
      <c r="L122" s="28">
        <v>0</v>
      </c>
      <c r="M122" s="28">
        <f t="shared" si="22"/>
        <v>0</v>
      </c>
    </row>
    <row r="123" ht="14.25" customHeight="1" spans="1:13">
      <c r="A123" s="27" t="s">
        <v>231</v>
      </c>
      <c r="B123" s="29"/>
      <c r="C123" s="28">
        <f>SUM(C114:C122)</f>
        <v>-32.7576</v>
      </c>
      <c r="D123" s="28">
        <f>SUM(D114:D122)</f>
        <v>-2.5407</v>
      </c>
      <c r="E123" s="28">
        <f t="shared" ref="D123:M123" si="26">SUM(E114:E122)</f>
        <v>-2.3552</v>
      </c>
      <c r="F123" s="28">
        <f t="shared" si="26"/>
        <v>0</v>
      </c>
      <c r="G123" s="28">
        <f t="shared" si="26"/>
        <v>-1.9876</v>
      </c>
      <c r="H123" s="28">
        <f t="shared" si="18"/>
        <v>39.9137</v>
      </c>
      <c r="I123" s="28">
        <f t="shared" si="26"/>
        <v>-0.1096</v>
      </c>
      <c r="J123" s="28">
        <f t="shared" si="26"/>
        <v>0</v>
      </c>
      <c r="K123" s="28">
        <f t="shared" si="26"/>
        <v>-0.163</v>
      </c>
      <c r="L123" s="28">
        <f t="shared" si="26"/>
        <v>0</v>
      </c>
      <c r="M123" s="28">
        <f t="shared" si="22"/>
        <v>-2.91433543964104e-15</v>
      </c>
    </row>
    <row r="124" ht="14.25" customHeight="1" spans="1:13">
      <c r="A124" s="27" t="s">
        <v>184</v>
      </c>
      <c r="B124" s="27" t="s">
        <v>211</v>
      </c>
      <c r="C124" s="28">
        <v>-8.4127</v>
      </c>
      <c r="D124" s="28">
        <v>0</v>
      </c>
      <c r="E124" s="28">
        <v>-0.4303</v>
      </c>
      <c r="F124" s="28">
        <v>0</v>
      </c>
      <c r="G124" s="28">
        <v>0</v>
      </c>
      <c r="H124" s="28">
        <f t="shared" si="18"/>
        <v>8.843</v>
      </c>
      <c r="I124" s="28">
        <v>0</v>
      </c>
      <c r="J124" s="28">
        <v>0</v>
      </c>
      <c r="K124" s="28">
        <v>0</v>
      </c>
      <c r="L124" s="28">
        <v>0</v>
      </c>
      <c r="M124" s="28">
        <f t="shared" si="22"/>
        <v>0</v>
      </c>
    </row>
    <row r="125" ht="14.25" customHeight="1" spans="1:13">
      <c r="A125" s="27" t="s">
        <v>187</v>
      </c>
      <c r="B125" s="27" t="s">
        <v>211</v>
      </c>
      <c r="C125" s="28">
        <v>-3.8105</v>
      </c>
      <c r="D125" s="28">
        <v>0</v>
      </c>
      <c r="E125" s="28">
        <v>0</v>
      </c>
      <c r="F125" s="28">
        <v>0</v>
      </c>
      <c r="G125" s="28">
        <v>-0.0448</v>
      </c>
      <c r="H125" s="28">
        <f t="shared" si="18"/>
        <v>3.8553</v>
      </c>
      <c r="I125" s="28">
        <v>0</v>
      </c>
      <c r="J125" s="28">
        <v>0</v>
      </c>
      <c r="K125" s="28">
        <v>0</v>
      </c>
      <c r="L125" s="28">
        <v>0</v>
      </c>
      <c r="M125" s="28">
        <f t="shared" si="22"/>
        <v>0</v>
      </c>
    </row>
    <row r="126" ht="14.25" customHeight="1" spans="1:13">
      <c r="A126" s="27" t="s">
        <v>235</v>
      </c>
      <c r="B126" s="29"/>
      <c r="C126" s="28">
        <f>SUM(C124:C125)</f>
        <v>-12.2232</v>
      </c>
      <c r="D126" s="28">
        <f t="shared" ref="D126:M126" si="27">SUM(D124:D125)</f>
        <v>0</v>
      </c>
      <c r="E126" s="28">
        <f t="shared" si="27"/>
        <v>-0.4303</v>
      </c>
      <c r="F126" s="28">
        <f t="shared" si="27"/>
        <v>0</v>
      </c>
      <c r="G126" s="28">
        <f t="shared" si="27"/>
        <v>-0.0448</v>
      </c>
      <c r="H126" s="28">
        <f t="shared" si="18"/>
        <v>12.6983</v>
      </c>
      <c r="I126" s="28">
        <f t="shared" si="27"/>
        <v>0</v>
      </c>
      <c r="J126" s="28">
        <f t="shared" si="27"/>
        <v>0</v>
      </c>
      <c r="K126" s="28">
        <f t="shared" si="27"/>
        <v>0</v>
      </c>
      <c r="L126" s="28">
        <f t="shared" si="27"/>
        <v>0</v>
      </c>
      <c r="M126" s="28">
        <f t="shared" si="22"/>
        <v>0</v>
      </c>
    </row>
    <row r="127" ht="14.25" customHeight="1" spans="1:13">
      <c r="A127" s="27" t="s">
        <v>188</v>
      </c>
      <c r="B127" s="27" t="s">
        <v>209</v>
      </c>
      <c r="C127" s="28">
        <v>-5.1181</v>
      </c>
      <c r="D127" s="28">
        <v>0</v>
      </c>
      <c r="E127" s="28">
        <v>-1.2408</v>
      </c>
      <c r="F127" s="28">
        <v>0</v>
      </c>
      <c r="G127" s="28">
        <v>0</v>
      </c>
      <c r="H127" s="28">
        <f t="shared" si="18"/>
        <v>6.3589</v>
      </c>
      <c r="I127" s="28">
        <v>0</v>
      </c>
      <c r="J127" s="28">
        <v>0</v>
      </c>
      <c r="K127" s="28">
        <v>0</v>
      </c>
      <c r="L127" s="28">
        <v>0</v>
      </c>
      <c r="M127" s="28">
        <f t="shared" si="22"/>
        <v>0</v>
      </c>
    </row>
    <row r="128" ht="14.25" customHeight="1" spans="1:13">
      <c r="A128" s="27" t="s">
        <v>232</v>
      </c>
      <c r="B128" s="29"/>
      <c r="C128" s="28">
        <f>SUM(C127:C127)</f>
        <v>-5.1181</v>
      </c>
      <c r="D128" s="28">
        <f t="shared" ref="D128:M128" si="28">SUM(D127:D127)</f>
        <v>0</v>
      </c>
      <c r="E128" s="28">
        <f t="shared" si="28"/>
        <v>-1.2408</v>
      </c>
      <c r="F128" s="28">
        <f t="shared" si="28"/>
        <v>0</v>
      </c>
      <c r="G128" s="28">
        <f t="shared" si="28"/>
        <v>0</v>
      </c>
      <c r="H128" s="28">
        <f t="shared" si="18"/>
        <v>6.3589</v>
      </c>
      <c r="I128" s="28">
        <f t="shared" si="28"/>
        <v>0</v>
      </c>
      <c r="J128" s="28">
        <f t="shared" si="28"/>
        <v>0</v>
      </c>
      <c r="K128" s="28">
        <f t="shared" si="28"/>
        <v>0</v>
      </c>
      <c r="L128" s="28">
        <f t="shared" si="28"/>
        <v>0</v>
      </c>
      <c r="M128" s="28">
        <f t="shared" si="22"/>
        <v>0</v>
      </c>
    </row>
    <row r="129" ht="14.25" customHeight="1" spans="1:13">
      <c r="A129" s="27" t="s">
        <v>191</v>
      </c>
      <c r="B129" s="29"/>
      <c r="C129" s="28">
        <f>SUM(C90:C97,C99,C100,C101,C103,C104,C105,C106,C107,C88)</f>
        <v>-24.8502</v>
      </c>
      <c r="D129" s="28">
        <f t="shared" ref="D129:M129" si="29">SUM(D90:D97,D99,D100,D101,D103,D104,D105,D106,D107,D88)</f>
        <v>-1.0688</v>
      </c>
      <c r="E129" s="28">
        <f t="shared" si="29"/>
        <v>-6.6733</v>
      </c>
      <c r="F129" s="28">
        <f t="shared" si="29"/>
        <v>0</v>
      </c>
      <c r="G129" s="28">
        <f t="shared" si="29"/>
        <v>-0.2905</v>
      </c>
      <c r="H129" s="28">
        <f t="shared" si="18"/>
        <v>35.9746</v>
      </c>
      <c r="I129" s="28">
        <f t="shared" si="29"/>
        <v>-0.5276</v>
      </c>
      <c r="J129" s="28">
        <f t="shared" si="29"/>
        <v>0</v>
      </c>
      <c r="K129" s="28">
        <f t="shared" si="29"/>
        <v>-0.9735</v>
      </c>
      <c r="L129" s="28">
        <f t="shared" si="29"/>
        <v>-1.5907</v>
      </c>
      <c r="M129" s="28">
        <f t="shared" si="22"/>
        <v>0</v>
      </c>
    </row>
    <row r="130" ht="14.25" customHeight="1" spans="1:13">
      <c r="A130" s="27" t="s">
        <v>192</v>
      </c>
      <c r="B130" s="29"/>
      <c r="C130" s="28">
        <f>SUM(C114:C122,C124,C125,C127,C112,C111,C109)</f>
        <v>-53.5861</v>
      </c>
      <c r="D130" s="28">
        <f t="shared" ref="D130:M130" si="30">SUM(D114:D122,D124,D125,D127,D112,D111,D109)</f>
        <v>-3.4016</v>
      </c>
      <c r="E130" s="28">
        <f t="shared" si="30"/>
        <v>-4.3478</v>
      </c>
      <c r="F130" s="28">
        <f t="shared" si="30"/>
        <v>0</v>
      </c>
      <c r="G130" s="28">
        <f t="shared" si="30"/>
        <v>-2.7301</v>
      </c>
      <c r="H130" s="28">
        <f t="shared" si="18"/>
        <v>64.3754</v>
      </c>
      <c r="I130" s="28">
        <f t="shared" si="30"/>
        <v>-0.1096</v>
      </c>
      <c r="J130" s="28">
        <f t="shared" si="30"/>
        <v>0</v>
      </c>
      <c r="K130" s="28">
        <f t="shared" si="30"/>
        <v>-0.163</v>
      </c>
      <c r="L130" s="28">
        <f t="shared" si="30"/>
        <v>-0.0372</v>
      </c>
      <c r="M130" s="28">
        <f t="shared" si="22"/>
        <v>9.86710713135608e-15</v>
      </c>
    </row>
    <row r="131" ht="14.25" customHeight="1" spans="1:13">
      <c r="A131" s="27" t="s">
        <v>193</v>
      </c>
      <c r="B131" s="29"/>
      <c r="C131" s="28">
        <f>SUM(C89,C98,C102,C108,C110,C113,C123,C126,C128)</f>
        <v>-78.4363</v>
      </c>
      <c r="D131" s="28">
        <f t="shared" ref="D131:M131" si="31">SUM(D89,D98,D102,D108,D110,D113,D123,D126,D128)</f>
        <v>-4.4704</v>
      </c>
      <c r="E131" s="28">
        <f t="shared" si="31"/>
        <v>-11.0211</v>
      </c>
      <c r="F131" s="28">
        <f t="shared" si="31"/>
        <v>0</v>
      </c>
      <c r="G131" s="28">
        <f t="shared" si="31"/>
        <v>-3.0206</v>
      </c>
      <c r="H131" s="28">
        <f t="shared" si="18"/>
        <v>100.35</v>
      </c>
      <c r="I131" s="28">
        <f t="shared" si="31"/>
        <v>-0.6372</v>
      </c>
      <c r="J131" s="28">
        <f t="shared" si="31"/>
        <v>0</v>
      </c>
      <c r="K131" s="28">
        <f t="shared" si="31"/>
        <v>-1.1365</v>
      </c>
      <c r="L131" s="28">
        <f t="shared" si="31"/>
        <v>-1.6279</v>
      </c>
      <c r="M131" s="28">
        <f t="shared" si="22"/>
        <v>-1.22124532708767e-14</v>
      </c>
    </row>
    <row r="132" ht="14.25" customHeight="1" spans="1:13">
      <c r="A132" s="27" t="s">
        <v>194</v>
      </c>
      <c r="B132" s="29"/>
      <c r="C132" s="28">
        <f>SUM(C87,C131)</f>
        <v>0</v>
      </c>
      <c r="D132" s="28">
        <f t="shared" ref="D132:I132" si="32">SUM(D87,D131)</f>
        <v>-2.0406</v>
      </c>
      <c r="E132" s="28">
        <f t="shared" si="32"/>
        <v>4.4766</v>
      </c>
      <c r="F132" s="28">
        <f t="shared" si="32"/>
        <v>0</v>
      </c>
      <c r="G132" s="28">
        <f t="shared" si="32"/>
        <v>-1.8647</v>
      </c>
      <c r="H132" s="28">
        <f t="shared" si="18"/>
        <v>3.5527136788005e-15</v>
      </c>
      <c r="I132" s="28">
        <f t="shared" si="32"/>
        <v>-0.6372</v>
      </c>
      <c r="J132" s="28">
        <f>SUM(J87,J131)</f>
        <v>0</v>
      </c>
      <c r="K132" s="28">
        <f>SUM(K87,K131)</f>
        <v>1.6175</v>
      </c>
      <c r="L132" s="28">
        <f>SUM(L87,L131)</f>
        <v>-1.5516</v>
      </c>
      <c r="M132" s="28">
        <f t="shared" si="22"/>
        <v>0</v>
      </c>
    </row>
  </sheetData>
  <mergeCells count="41">
    <mergeCell ref="A1:M1"/>
    <mergeCell ref="A2:M2"/>
    <mergeCell ref="A7:B7"/>
    <mergeCell ref="A16:B16"/>
    <mergeCell ref="A21:B21"/>
    <mergeCell ref="A35:B35"/>
    <mergeCell ref="A51:B51"/>
    <mergeCell ref="A53:B53"/>
    <mergeCell ref="A68:B68"/>
    <mergeCell ref="A82:B82"/>
    <mergeCell ref="A83:B83"/>
    <mergeCell ref="A84:B84"/>
    <mergeCell ref="A85:B85"/>
    <mergeCell ref="A86:B86"/>
    <mergeCell ref="A87:B87"/>
    <mergeCell ref="A89:B89"/>
    <mergeCell ref="A98:B98"/>
    <mergeCell ref="A102:B102"/>
    <mergeCell ref="A108:B108"/>
    <mergeCell ref="A110:B110"/>
    <mergeCell ref="A113:B113"/>
    <mergeCell ref="A123:B123"/>
    <mergeCell ref="A126:B126"/>
    <mergeCell ref="A128:B128"/>
    <mergeCell ref="A129:B129"/>
    <mergeCell ref="A130:B130"/>
    <mergeCell ref="A131:B131"/>
    <mergeCell ref="A132:B13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2"/>
  <sheetViews>
    <sheetView workbookViewId="0">
      <pane ySplit="4" topLeftCell="A5" activePane="bottomLeft" state="frozen"/>
      <selection/>
      <selection pane="bottomLeft" activeCell="A2" sqref="$A2:$XFD2"/>
    </sheetView>
  </sheetViews>
  <sheetFormatPr defaultColWidth="9" defaultRowHeight="13.5"/>
  <cols>
    <col min="1" max="1" width="6.66666666666667" customWidth="1"/>
    <col min="2" max="2" width="8.625" style="1" customWidth="1"/>
    <col min="3" max="3" width="7.75833333333333" customWidth="1"/>
    <col min="4" max="6" width="6.66666666666667" customWidth="1"/>
    <col min="7" max="7" width="7.75833333333333" customWidth="1"/>
    <col min="8" max="10" width="6.66666666666667" customWidth="1"/>
    <col min="11" max="11" width="7.75833333333333" customWidth="1"/>
    <col min="12" max="14" width="6.66666666666667" customWidth="1"/>
    <col min="15" max="15" width="20.6666666666667" style="1" customWidth="1"/>
    <col min="19" max="19" width="9.375"/>
  </cols>
  <sheetData>
    <row r="1" ht="20.25" customHeight="1" spans="1:15">
      <c r="A1" s="2" t="s">
        <v>236</v>
      </c>
      <c r="B1" s="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ht="14.25" spans="1:15">
      <c r="A2" s="4" t="s">
        <v>1</v>
      </c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14"/>
    </row>
    <row r="3" ht="37.5" customHeight="1" spans="1:15">
      <c r="A3" s="7" t="s">
        <v>3</v>
      </c>
      <c r="B3" s="7" t="s">
        <v>4</v>
      </c>
      <c r="C3" s="8" t="s">
        <v>237</v>
      </c>
      <c r="D3" s="8"/>
      <c r="E3" s="8"/>
      <c r="F3" s="8"/>
      <c r="G3" s="8" t="s">
        <v>238</v>
      </c>
      <c r="H3" s="8"/>
      <c r="I3" s="8"/>
      <c r="J3" s="8"/>
      <c r="K3" s="8" t="s">
        <v>239</v>
      </c>
      <c r="L3" s="8"/>
      <c r="M3" s="8"/>
      <c r="N3" s="8"/>
      <c r="O3" s="7" t="s">
        <v>240</v>
      </c>
    </row>
    <row r="4" ht="20.25" customHeight="1" spans="1:15">
      <c r="A4" s="7"/>
      <c r="B4" s="7"/>
      <c r="C4" s="8" t="s">
        <v>241</v>
      </c>
      <c r="D4" s="8" t="s">
        <v>242</v>
      </c>
      <c r="E4" s="8" t="s">
        <v>243</v>
      </c>
      <c r="F4" s="8" t="s">
        <v>244</v>
      </c>
      <c r="G4" s="8" t="s">
        <v>241</v>
      </c>
      <c r="H4" s="8" t="s">
        <v>242</v>
      </c>
      <c r="I4" s="8" t="s">
        <v>243</v>
      </c>
      <c r="J4" s="8" t="s">
        <v>244</v>
      </c>
      <c r="K4" s="8" t="s">
        <v>241</v>
      </c>
      <c r="L4" s="8" t="s">
        <v>242</v>
      </c>
      <c r="M4" s="8" t="s">
        <v>243</v>
      </c>
      <c r="N4" s="8" t="s">
        <v>244</v>
      </c>
      <c r="O4" s="7"/>
    </row>
    <row r="5" ht="14.25" customHeight="1" spans="1:15">
      <c r="A5" s="9" t="s">
        <v>13</v>
      </c>
      <c r="B5" s="10" t="s">
        <v>202</v>
      </c>
      <c r="C5" s="11">
        <v>1.0311</v>
      </c>
      <c r="D5" s="11">
        <v>0</v>
      </c>
      <c r="E5" s="11">
        <v>0</v>
      </c>
      <c r="F5" s="11">
        <v>0</v>
      </c>
      <c r="G5" s="11">
        <v>0</v>
      </c>
      <c r="H5" s="11">
        <v>1.0311</v>
      </c>
      <c r="I5" s="15">
        <v>0</v>
      </c>
      <c r="J5" s="15">
        <v>0</v>
      </c>
      <c r="K5" s="15">
        <f>-C5</f>
        <v>-1.0311</v>
      </c>
      <c r="L5" s="15">
        <f t="shared" ref="L5:L8" si="0">H5</f>
        <v>1.0311</v>
      </c>
      <c r="M5" s="15">
        <f t="shared" ref="M5:M8" si="1">I5</f>
        <v>0</v>
      </c>
      <c r="N5" s="15">
        <v>0</v>
      </c>
      <c r="O5" s="16"/>
    </row>
    <row r="6" ht="14.25" customHeight="1" spans="1:15">
      <c r="A6" s="9" t="s">
        <v>15</v>
      </c>
      <c r="B6" s="10" t="s">
        <v>202</v>
      </c>
      <c r="C6" s="11">
        <v>0.2932</v>
      </c>
      <c r="D6" s="11">
        <v>0</v>
      </c>
      <c r="E6" s="11">
        <v>0</v>
      </c>
      <c r="F6" s="11">
        <v>0</v>
      </c>
      <c r="G6" s="11">
        <v>0</v>
      </c>
      <c r="H6" s="11">
        <v>0.2932</v>
      </c>
      <c r="I6" s="15">
        <v>0</v>
      </c>
      <c r="J6" s="15">
        <v>0</v>
      </c>
      <c r="K6" s="15">
        <f>-C6</f>
        <v>-0.2932</v>
      </c>
      <c r="L6" s="15">
        <f t="shared" si="0"/>
        <v>0.2932</v>
      </c>
      <c r="M6" s="15">
        <f t="shared" si="1"/>
        <v>0</v>
      </c>
      <c r="N6" s="15">
        <v>0</v>
      </c>
      <c r="O6" s="16"/>
    </row>
    <row r="7" ht="14.25" customHeight="1" spans="1:15">
      <c r="A7" s="12" t="s">
        <v>225</v>
      </c>
      <c r="B7" s="13"/>
      <c r="C7" s="11">
        <f>SUM(C5:C6)</f>
        <v>1.3243</v>
      </c>
      <c r="D7" s="11">
        <f t="shared" ref="D7:N7" si="2">SUM(D5:D6)</f>
        <v>0</v>
      </c>
      <c r="E7" s="11">
        <f t="shared" si="2"/>
        <v>0</v>
      </c>
      <c r="F7" s="11">
        <f t="shared" si="2"/>
        <v>0</v>
      </c>
      <c r="G7" s="11">
        <v>0</v>
      </c>
      <c r="H7" s="11">
        <f t="shared" si="2"/>
        <v>1.3243</v>
      </c>
      <c r="I7" s="15">
        <v>0</v>
      </c>
      <c r="J7" s="15">
        <v>0</v>
      </c>
      <c r="K7" s="11">
        <f t="shared" si="2"/>
        <v>-1.3243</v>
      </c>
      <c r="L7" s="11">
        <f t="shared" si="2"/>
        <v>1.3243</v>
      </c>
      <c r="M7" s="11">
        <f t="shared" si="2"/>
        <v>0</v>
      </c>
      <c r="N7" s="15">
        <v>0</v>
      </c>
      <c r="O7" s="16"/>
    </row>
    <row r="8" ht="14.25" customHeight="1" spans="1:15">
      <c r="A8" s="9" t="s">
        <v>17</v>
      </c>
      <c r="B8" s="10" t="s">
        <v>203</v>
      </c>
      <c r="C8" s="11">
        <v>0.0173</v>
      </c>
      <c r="D8" s="11">
        <v>0</v>
      </c>
      <c r="E8" s="11">
        <v>0</v>
      </c>
      <c r="F8" s="11">
        <v>0</v>
      </c>
      <c r="G8" s="11">
        <v>0</v>
      </c>
      <c r="H8" s="11">
        <v>0.0173</v>
      </c>
      <c r="I8" s="15">
        <v>0</v>
      </c>
      <c r="J8" s="15">
        <v>0</v>
      </c>
      <c r="K8" s="15">
        <f>-C8</f>
        <v>-0.0173</v>
      </c>
      <c r="L8" s="15">
        <f t="shared" si="0"/>
        <v>0.0173</v>
      </c>
      <c r="M8" s="15">
        <f t="shared" si="1"/>
        <v>0</v>
      </c>
      <c r="N8" s="15">
        <v>0</v>
      </c>
      <c r="O8" s="16"/>
    </row>
    <row r="9" ht="14.25" customHeight="1" spans="1:15">
      <c r="A9" s="9" t="s">
        <v>19</v>
      </c>
      <c r="B9" s="10" t="s">
        <v>203</v>
      </c>
      <c r="C9" s="11">
        <v>4.9641</v>
      </c>
      <c r="D9" s="11">
        <v>0</v>
      </c>
      <c r="E9" s="11">
        <v>0</v>
      </c>
      <c r="F9" s="11">
        <v>0</v>
      </c>
      <c r="G9" s="11">
        <v>0</v>
      </c>
      <c r="H9" s="11">
        <v>4.9641</v>
      </c>
      <c r="I9" s="15">
        <v>0</v>
      </c>
      <c r="J9" s="15">
        <v>0</v>
      </c>
      <c r="K9" s="15">
        <f t="shared" ref="K9:K15" si="3">-C9</f>
        <v>-4.9641</v>
      </c>
      <c r="L9" s="15">
        <f t="shared" ref="L9:L15" si="4">H9</f>
        <v>4.9641</v>
      </c>
      <c r="M9" s="15">
        <f t="shared" ref="M9:M15" si="5">I9</f>
        <v>0</v>
      </c>
      <c r="N9" s="15">
        <v>0</v>
      </c>
      <c r="O9" s="16"/>
    </row>
    <row r="10" ht="14.25" customHeight="1" spans="1:15">
      <c r="A10" s="9" t="s">
        <v>21</v>
      </c>
      <c r="B10" s="10" t="s">
        <v>203</v>
      </c>
      <c r="C10" s="11">
        <v>0.3788</v>
      </c>
      <c r="D10" s="11">
        <v>0</v>
      </c>
      <c r="E10" s="11">
        <v>0</v>
      </c>
      <c r="F10" s="11">
        <v>0</v>
      </c>
      <c r="G10" s="11">
        <v>0</v>
      </c>
      <c r="H10" s="11">
        <v>0.3788</v>
      </c>
      <c r="I10" s="15">
        <v>0</v>
      </c>
      <c r="J10" s="15">
        <v>0</v>
      </c>
      <c r="K10" s="15">
        <f t="shared" si="3"/>
        <v>-0.3788</v>
      </c>
      <c r="L10" s="15">
        <f t="shared" si="4"/>
        <v>0.3788</v>
      </c>
      <c r="M10" s="15">
        <f t="shared" si="5"/>
        <v>0</v>
      </c>
      <c r="N10" s="15">
        <v>0</v>
      </c>
      <c r="O10" s="16"/>
    </row>
    <row r="11" ht="14.25" customHeight="1" spans="1:15">
      <c r="A11" s="9" t="s">
        <v>23</v>
      </c>
      <c r="B11" s="10" t="s">
        <v>203</v>
      </c>
      <c r="C11" s="11">
        <v>0.0144</v>
      </c>
      <c r="D11" s="11">
        <v>0</v>
      </c>
      <c r="E11" s="11">
        <v>0</v>
      </c>
      <c r="F11" s="11">
        <v>0</v>
      </c>
      <c r="G11" s="11">
        <v>0</v>
      </c>
      <c r="H11" s="11">
        <v>0.0144</v>
      </c>
      <c r="I11" s="15">
        <v>0</v>
      </c>
      <c r="J11" s="15">
        <v>0</v>
      </c>
      <c r="K11" s="15">
        <f t="shared" si="3"/>
        <v>-0.0144</v>
      </c>
      <c r="L11" s="15">
        <f t="shared" si="4"/>
        <v>0.0144</v>
      </c>
      <c r="M11" s="15">
        <f t="shared" si="5"/>
        <v>0</v>
      </c>
      <c r="N11" s="15">
        <v>0</v>
      </c>
      <c r="O11" s="16"/>
    </row>
    <row r="12" ht="14.25" customHeight="1" spans="1:15">
      <c r="A12" s="9" t="s">
        <v>24</v>
      </c>
      <c r="B12" s="10" t="s">
        <v>203</v>
      </c>
      <c r="C12" s="11">
        <v>0.6093</v>
      </c>
      <c r="D12" s="11">
        <v>0</v>
      </c>
      <c r="E12" s="11">
        <v>0</v>
      </c>
      <c r="F12" s="11">
        <v>0</v>
      </c>
      <c r="G12" s="11">
        <v>0</v>
      </c>
      <c r="H12" s="11">
        <v>0.6093</v>
      </c>
      <c r="I12" s="15">
        <v>0</v>
      </c>
      <c r="J12" s="15">
        <v>0</v>
      </c>
      <c r="K12" s="15">
        <f t="shared" si="3"/>
        <v>-0.6093</v>
      </c>
      <c r="L12" s="15">
        <f t="shared" si="4"/>
        <v>0.6093</v>
      </c>
      <c r="M12" s="15">
        <f t="shared" si="5"/>
        <v>0</v>
      </c>
      <c r="N12" s="15">
        <v>0</v>
      </c>
      <c r="O12" s="16"/>
    </row>
    <row r="13" ht="14.25" customHeight="1" spans="1:15">
      <c r="A13" s="9" t="s">
        <v>25</v>
      </c>
      <c r="B13" s="10" t="s">
        <v>203</v>
      </c>
      <c r="C13" s="11">
        <v>4.0681</v>
      </c>
      <c r="D13" s="11">
        <v>0</v>
      </c>
      <c r="E13" s="11">
        <v>0</v>
      </c>
      <c r="F13" s="11">
        <v>0</v>
      </c>
      <c r="G13" s="11">
        <v>0</v>
      </c>
      <c r="H13" s="11">
        <v>4.0681</v>
      </c>
      <c r="I13" s="15">
        <v>0</v>
      </c>
      <c r="J13" s="15">
        <v>0</v>
      </c>
      <c r="K13" s="15">
        <f t="shared" si="3"/>
        <v>-4.0681</v>
      </c>
      <c r="L13" s="15">
        <f t="shared" si="4"/>
        <v>4.0681</v>
      </c>
      <c r="M13" s="15">
        <f t="shared" si="5"/>
        <v>0</v>
      </c>
      <c r="N13" s="15">
        <v>0</v>
      </c>
      <c r="O13" s="16"/>
    </row>
    <row r="14" ht="14.25" customHeight="1" spans="1:15">
      <c r="A14" s="9" t="s">
        <v>27</v>
      </c>
      <c r="B14" s="10" t="s">
        <v>203</v>
      </c>
      <c r="C14" s="11">
        <v>1.506</v>
      </c>
      <c r="D14" s="11">
        <v>0</v>
      </c>
      <c r="E14" s="11">
        <v>0</v>
      </c>
      <c r="F14" s="11">
        <v>0</v>
      </c>
      <c r="G14" s="11">
        <v>0</v>
      </c>
      <c r="H14" s="11">
        <v>1.506</v>
      </c>
      <c r="I14" s="15">
        <v>0</v>
      </c>
      <c r="J14" s="15">
        <v>0</v>
      </c>
      <c r="K14" s="15">
        <f t="shared" si="3"/>
        <v>-1.506</v>
      </c>
      <c r="L14" s="15">
        <f t="shared" si="4"/>
        <v>1.506</v>
      </c>
      <c r="M14" s="15">
        <f t="shared" si="5"/>
        <v>0</v>
      </c>
      <c r="N14" s="15">
        <v>0</v>
      </c>
      <c r="O14" s="16"/>
    </row>
    <row r="15" ht="14.25" customHeight="1" spans="1:15">
      <c r="A15" s="9" t="s">
        <v>28</v>
      </c>
      <c r="B15" s="10" t="s">
        <v>203</v>
      </c>
      <c r="C15" s="11">
        <v>0.2994</v>
      </c>
      <c r="D15" s="11">
        <v>0</v>
      </c>
      <c r="E15" s="11">
        <v>0</v>
      </c>
      <c r="F15" s="11">
        <v>0</v>
      </c>
      <c r="G15" s="11">
        <v>0</v>
      </c>
      <c r="H15" s="11">
        <v>0.2994</v>
      </c>
      <c r="I15" s="15">
        <v>0</v>
      </c>
      <c r="J15" s="15">
        <v>0</v>
      </c>
      <c r="K15" s="15">
        <f t="shared" si="3"/>
        <v>-0.2994</v>
      </c>
      <c r="L15" s="15">
        <f t="shared" si="4"/>
        <v>0.2994</v>
      </c>
      <c r="M15" s="15">
        <f t="shared" si="5"/>
        <v>0</v>
      </c>
      <c r="N15" s="15">
        <v>0</v>
      </c>
      <c r="O15" s="16"/>
    </row>
    <row r="16" ht="14.25" customHeight="1" spans="1:15">
      <c r="A16" s="12" t="s">
        <v>226</v>
      </c>
      <c r="B16" s="13"/>
      <c r="C16" s="11">
        <f>SUM(C8:C15)</f>
        <v>11.8574</v>
      </c>
      <c r="D16" s="11">
        <f t="shared" ref="D16:N16" si="6">SUM(D8:D15)</f>
        <v>0</v>
      </c>
      <c r="E16" s="11">
        <f t="shared" si="6"/>
        <v>0</v>
      </c>
      <c r="F16" s="11">
        <f t="shared" si="6"/>
        <v>0</v>
      </c>
      <c r="G16" s="11">
        <v>0</v>
      </c>
      <c r="H16" s="11">
        <f t="shared" si="6"/>
        <v>11.8574</v>
      </c>
      <c r="I16" s="15">
        <v>0</v>
      </c>
      <c r="J16" s="15">
        <v>0</v>
      </c>
      <c r="K16" s="11">
        <f t="shared" si="6"/>
        <v>-11.8574</v>
      </c>
      <c r="L16" s="11">
        <f t="shared" si="6"/>
        <v>11.8574</v>
      </c>
      <c r="M16" s="11">
        <f t="shared" si="6"/>
        <v>0</v>
      </c>
      <c r="N16" s="15">
        <v>0</v>
      </c>
      <c r="O16" s="16"/>
    </row>
    <row r="17" ht="14.25" customHeight="1" spans="1:15">
      <c r="A17" s="9" t="s">
        <v>29</v>
      </c>
      <c r="B17" s="10" t="s">
        <v>204</v>
      </c>
      <c r="C17" s="11">
        <v>0.2703</v>
      </c>
      <c r="D17" s="11">
        <v>0</v>
      </c>
      <c r="E17" s="11">
        <v>0</v>
      </c>
      <c r="F17" s="11">
        <v>0</v>
      </c>
      <c r="G17" s="11">
        <v>0</v>
      </c>
      <c r="H17" s="11">
        <v>0.2703</v>
      </c>
      <c r="I17" s="15">
        <v>0</v>
      </c>
      <c r="J17" s="15">
        <v>0</v>
      </c>
      <c r="K17" s="15">
        <f>-C17</f>
        <v>-0.2703</v>
      </c>
      <c r="L17" s="15">
        <f t="shared" ref="L17:L22" si="7">H17</f>
        <v>0.2703</v>
      </c>
      <c r="M17" s="15">
        <f t="shared" ref="M17:M22" si="8">I17</f>
        <v>0</v>
      </c>
      <c r="N17" s="15">
        <v>0</v>
      </c>
      <c r="O17" s="16"/>
    </row>
    <row r="18" ht="14.25" customHeight="1" spans="1:15">
      <c r="A18" s="9" t="s">
        <v>31</v>
      </c>
      <c r="B18" s="10" t="s">
        <v>204</v>
      </c>
      <c r="C18" s="11">
        <v>0.0235</v>
      </c>
      <c r="D18" s="11">
        <v>0</v>
      </c>
      <c r="E18" s="11">
        <v>0</v>
      </c>
      <c r="F18" s="11">
        <v>0</v>
      </c>
      <c r="G18" s="11">
        <v>0</v>
      </c>
      <c r="H18" s="11">
        <v>0.0235</v>
      </c>
      <c r="I18" s="15">
        <v>0</v>
      </c>
      <c r="J18" s="15">
        <v>0</v>
      </c>
      <c r="K18" s="15">
        <f>-C18</f>
        <v>-0.0235</v>
      </c>
      <c r="L18" s="15">
        <f t="shared" si="7"/>
        <v>0.0235</v>
      </c>
      <c r="M18" s="15">
        <f t="shared" si="8"/>
        <v>0</v>
      </c>
      <c r="N18" s="15">
        <v>0</v>
      </c>
      <c r="O18" s="16"/>
    </row>
    <row r="19" ht="14.25" customHeight="1" spans="1:15">
      <c r="A19" s="9" t="s">
        <v>33</v>
      </c>
      <c r="B19" s="10" t="s">
        <v>204</v>
      </c>
      <c r="C19" s="11">
        <v>1.4818</v>
      </c>
      <c r="D19" s="11">
        <v>0</v>
      </c>
      <c r="E19" s="11">
        <v>0</v>
      </c>
      <c r="F19" s="11">
        <v>0</v>
      </c>
      <c r="G19" s="11">
        <v>0</v>
      </c>
      <c r="H19" s="11">
        <v>1.4818</v>
      </c>
      <c r="I19" s="15">
        <v>0</v>
      </c>
      <c r="J19" s="15">
        <v>0</v>
      </c>
      <c r="K19" s="15">
        <f>-C19</f>
        <v>-1.4818</v>
      </c>
      <c r="L19" s="15">
        <f t="shared" si="7"/>
        <v>1.4818</v>
      </c>
      <c r="M19" s="15">
        <f t="shared" si="8"/>
        <v>0</v>
      </c>
      <c r="N19" s="15">
        <v>0</v>
      </c>
      <c r="O19" s="16"/>
    </row>
    <row r="20" ht="14.25" customHeight="1" spans="1:15">
      <c r="A20" s="9" t="s">
        <v>35</v>
      </c>
      <c r="B20" s="10" t="s">
        <v>204</v>
      </c>
      <c r="C20" s="11">
        <v>0.1442</v>
      </c>
      <c r="D20" s="11">
        <v>0</v>
      </c>
      <c r="E20" s="11">
        <v>0</v>
      </c>
      <c r="F20" s="11">
        <v>0</v>
      </c>
      <c r="G20" s="11">
        <v>0</v>
      </c>
      <c r="H20" s="11">
        <v>0.1442</v>
      </c>
      <c r="I20" s="15">
        <v>0</v>
      </c>
      <c r="J20" s="15">
        <v>0</v>
      </c>
      <c r="K20" s="15">
        <f>-C20</f>
        <v>-0.1442</v>
      </c>
      <c r="L20" s="15">
        <f t="shared" si="7"/>
        <v>0.1442</v>
      </c>
      <c r="M20" s="15">
        <f t="shared" si="8"/>
        <v>0</v>
      </c>
      <c r="N20" s="15">
        <v>0</v>
      </c>
      <c r="O20" s="16"/>
    </row>
    <row r="21" ht="14.25" customHeight="1" spans="1:15">
      <c r="A21" s="12" t="s">
        <v>227</v>
      </c>
      <c r="B21" s="13"/>
      <c r="C21" s="11">
        <f>SUM(C17:C20)</f>
        <v>1.9198</v>
      </c>
      <c r="D21" s="11">
        <f t="shared" ref="D21:N21" si="9">SUM(D17:D20)</f>
        <v>0</v>
      </c>
      <c r="E21" s="11">
        <f t="shared" si="9"/>
        <v>0</v>
      </c>
      <c r="F21" s="11">
        <f t="shared" si="9"/>
        <v>0</v>
      </c>
      <c r="G21" s="11">
        <v>0</v>
      </c>
      <c r="H21" s="11">
        <f t="shared" si="9"/>
        <v>1.9198</v>
      </c>
      <c r="I21" s="15">
        <v>0</v>
      </c>
      <c r="J21" s="15">
        <v>0</v>
      </c>
      <c r="K21" s="11">
        <f t="shared" si="9"/>
        <v>-1.9198</v>
      </c>
      <c r="L21" s="11">
        <f t="shared" si="9"/>
        <v>1.9198</v>
      </c>
      <c r="M21" s="11">
        <f t="shared" si="9"/>
        <v>0</v>
      </c>
      <c r="N21" s="15">
        <v>0</v>
      </c>
      <c r="O21" s="16"/>
    </row>
    <row r="22" ht="14.25" customHeight="1" spans="1:15">
      <c r="A22" s="9" t="s">
        <v>36</v>
      </c>
      <c r="B22" s="10" t="s">
        <v>205</v>
      </c>
      <c r="C22" s="11">
        <v>0.1261</v>
      </c>
      <c r="D22" s="11">
        <v>0</v>
      </c>
      <c r="E22" s="11">
        <v>0</v>
      </c>
      <c r="F22" s="11">
        <v>0</v>
      </c>
      <c r="G22" s="11">
        <v>0</v>
      </c>
      <c r="H22" s="11">
        <v>0.1261</v>
      </c>
      <c r="I22" s="15">
        <v>0</v>
      </c>
      <c r="J22" s="15">
        <v>0</v>
      </c>
      <c r="K22" s="15">
        <f>-C22</f>
        <v>-0.1261</v>
      </c>
      <c r="L22" s="15">
        <f t="shared" si="7"/>
        <v>0.1261</v>
      </c>
      <c r="M22" s="15">
        <f t="shared" si="8"/>
        <v>0</v>
      </c>
      <c r="N22" s="15">
        <v>0</v>
      </c>
      <c r="O22" s="16"/>
    </row>
    <row r="23" ht="14.25" customHeight="1" spans="1:15">
      <c r="A23" s="9" t="s">
        <v>38</v>
      </c>
      <c r="B23" s="10" t="s">
        <v>205</v>
      </c>
      <c r="C23" s="11">
        <v>0.8603</v>
      </c>
      <c r="D23" s="11">
        <v>0</v>
      </c>
      <c r="E23" s="11">
        <v>0</v>
      </c>
      <c r="F23" s="11">
        <v>0</v>
      </c>
      <c r="G23" s="11">
        <v>0</v>
      </c>
      <c r="H23" s="11">
        <v>0.8603</v>
      </c>
      <c r="I23" s="15">
        <v>0</v>
      </c>
      <c r="J23" s="15">
        <v>0</v>
      </c>
      <c r="K23" s="15">
        <f t="shared" ref="K23:K34" si="10">-C23</f>
        <v>-0.8603</v>
      </c>
      <c r="L23" s="15">
        <f t="shared" ref="L23:L34" si="11">H23</f>
        <v>0.8603</v>
      </c>
      <c r="M23" s="15">
        <f t="shared" ref="M23:M34" si="12">I23</f>
        <v>0</v>
      </c>
      <c r="N23" s="15">
        <v>0</v>
      </c>
      <c r="O23" s="16"/>
    </row>
    <row r="24" ht="14.25" customHeight="1" spans="1:15">
      <c r="A24" s="9" t="s">
        <v>39</v>
      </c>
      <c r="B24" s="10" t="s">
        <v>205</v>
      </c>
      <c r="C24" s="11">
        <v>0.022</v>
      </c>
      <c r="D24" s="11">
        <v>0</v>
      </c>
      <c r="E24" s="11">
        <v>0</v>
      </c>
      <c r="F24" s="11">
        <v>0</v>
      </c>
      <c r="G24" s="11">
        <v>0</v>
      </c>
      <c r="H24" s="11">
        <v>0.022</v>
      </c>
      <c r="I24" s="15">
        <v>0</v>
      </c>
      <c r="J24" s="15">
        <v>0</v>
      </c>
      <c r="K24" s="15">
        <f t="shared" si="10"/>
        <v>-0.022</v>
      </c>
      <c r="L24" s="15">
        <f t="shared" si="11"/>
        <v>0.022</v>
      </c>
      <c r="M24" s="15">
        <f t="shared" si="12"/>
        <v>0</v>
      </c>
      <c r="N24" s="15">
        <v>0</v>
      </c>
      <c r="O24" s="16"/>
    </row>
    <row r="25" ht="14.25" customHeight="1" spans="1:15">
      <c r="A25" s="9" t="s">
        <v>41</v>
      </c>
      <c r="B25" s="10" t="s">
        <v>205</v>
      </c>
      <c r="C25" s="11">
        <v>0.051</v>
      </c>
      <c r="D25" s="11">
        <v>0</v>
      </c>
      <c r="E25" s="11">
        <v>0</v>
      </c>
      <c r="F25" s="11">
        <v>0</v>
      </c>
      <c r="G25" s="11">
        <v>0</v>
      </c>
      <c r="H25" s="11">
        <v>0.051</v>
      </c>
      <c r="I25" s="15">
        <v>0</v>
      </c>
      <c r="J25" s="15">
        <v>0</v>
      </c>
      <c r="K25" s="15">
        <f t="shared" si="10"/>
        <v>-0.051</v>
      </c>
      <c r="L25" s="15">
        <f t="shared" si="11"/>
        <v>0.051</v>
      </c>
      <c r="M25" s="15">
        <f t="shared" si="12"/>
        <v>0</v>
      </c>
      <c r="N25" s="15">
        <v>0</v>
      </c>
      <c r="O25" s="16"/>
    </row>
    <row r="26" ht="14.25" customHeight="1" spans="1:15">
      <c r="A26" s="9" t="s">
        <v>42</v>
      </c>
      <c r="B26" s="10" t="s">
        <v>205</v>
      </c>
      <c r="C26" s="11">
        <v>0.0155</v>
      </c>
      <c r="D26" s="11">
        <v>0</v>
      </c>
      <c r="E26" s="11">
        <v>0</v>
      </c>
      <c r="F26" s="11">
        <v>0</v>
      </c>
      <c r="G26" s="11">
        <v>0</v>
      </c>
      <c r="H26" s="11">
        <v>0.0155</v>
      </c>
      <c r="I26" s="15">
        <v>0</v>
      </c>
      <c r="J26" s="15">
        <v>0</v>
      </c>
      <c r="K26" s="15">
        <f t="shared" si="10"/>
        <v>-0.0155</v>
      </c>
      <c r="L26" s="15">
        <f t="shared" si="11"/>
        <v>0.0155</v>
      </c>
      <c r="M26" s="15">
        <f t="shared" si="12"/>
        <v>0</v>
      </c>
      <c r="N26" s="15">
        <v>0</v>
      </c>
      <c r="O26" s="16"/>
    </row>
    <row r="27" ht="14.25" customHeight="1" spans="1:15">
      <c r="A27" s="9" t="s">
        <v>43</v>
      </c>
      <c r="B27" s="10" t="s">
        <v>205</v>
      </c>
      <c r="C27" s="11">
        <v>0.3004</v>
      </c>
      <c r="D27" s="11">
        <v>0</v>
      </c>
      <c r="E27" s="11">
        <v>0</v>
      </c>
      <c r="F27" s="11">
        <v>0</v>
      </c>
      <c r="G27" s="11">
        <v>0</v>
      </c>
      <c r="H27" s="11">
        <v>0.3004</v>
      </c>
      <c r="I27" s="15">
        <v>0</v>
      </c>
      <c r="J27" s="15">
        <v>0</v>
      </c>
      <c r="K27" s="15">
        <f t="shared" si="10"/>
        <v>-0.3004</v>
      </c>
      <c r="L27" s="15">
        <f t="shared" si="11"/>
        <v>0.3004</v>
      </c>
      <c r="M27" s="15">
        <f t="shared" si="12"/>
        <v>0</v>
      </c>
      <c r="N27" s="15">
        <v>0</v>
      </c>
      <c r="O27" s="16"/>
    </row>
    <row r="28" ht="14.25" customHeight="1" spans="1:15">
      <c r="A28" s="9" t="s">
        <v>44</v>
      </c>
      <c r="B28" s="10" t="s">
        <v>205</v>
      </c>
      <c r="C28" s="11">
        <v>0.019</v>
      </c>
      <c r="D28" s="11">
        <v>0</v>
      </c>
      <c r="E28" s="11">
        <v>0</v>
      </c>
      <c r="F28" s="11">
        <v>0</v>
      </c>
      <c r="G28" s="11">
        <v>0</v>
      </c>
      <c r="H28" s="11">
        <v>0.019</v>
      </c>
      <c r="I28" s="15">
        <v>0</v>
      </c>
      <c r="J28" s="15">
        <v>0</v>
      </c>
      <c r="K28" s="15">
        <f t="shared" si="10"/>
        <v>-0.019</v>
      </c>
      <c r="L28" s="15">
        <f t="shared" si="11"/>
        <v>0.019</v>
      </c>
      <c r="M28" s="15">
        <f t="shared" si="12"/>
        <v>0</v>
      </c>
      <c r="N28" s="15">
        <v>0</v>
      </c>
      <c r="O28" s="16"/>
    </row>
    <row r="29" ht="14.25" customHeight="1" spans="1:15">
      <c r="A29" s="9" t="s">
        <v>45</v>
      </c>
      <c r="B29" s="10" t="s">
        <v>205</v>
      </c>
      <c r="C29" s="11">
        <v>0.6311</v>
      </c>
      <c r="D29" s="11">
        <v>0</v>
      </c>
      <c r="E29" s="11">
        <v>0</v>
      </c>
      <c r="F29" s="11">
        <v>0</v>
      </c>
      <c r="G29" s="11">
        <v>0</v>
      </c>
      <c r="H29" s="11">
        <v>0.6311</v>
      </c>
      <c r="I29" s="15">
        <v>0</v>
      </c>
      <c r="J29" s="15">
        <v>0</v>
      </c>
      <c r="K29" s="15">
        <f t="shared" si="10"/>
        <v>-0.6311</v>
      </c>
      <c r="L29" s="15">
        <f t="shared" si="11"/>
        <v>0.6311</v>
      </c>
      <c r="M29" s="15">
        <f t="shared" si="12"/>
        <v>0</v>
      </c>
      <c r="N29" s="15">
        <v>0</v>
      </c>
      <c r="O29" s="16"/>
    </row>
    <row r="30" ht="14.25" customHeight="1" spans="1:15">
      <c r="A30" s="9" t="s">
        <v>46</v>
      </c>
      <c r="B30" s="10" t="s">
        <v>205</v>
      </c>
      <c r="C30" s="11">
        <v>0.8768</v>
      </c>
      <c r="D30" s="11">
        <v>0</v>
      </c>
      <c r="E30" s="11">
        <v>0</v>
      </c>
      <c r="F30" s="11">
        <v>0</v>
      </c>
      <c r="G30" s="11">
        <v>0</v>
      </c>
      <c r="H30" s="11">
        <v>0.8768</v>
      </c>
      <c r="I30" s="15">
        <v>0</v>
      </c>
      <c r="J30" s="15">
        <v>0</v>
      </c>
      <c r="K30" s="15">
        <f t="shared" si="10"/>
        <v>-0.8768</v>
      </c>
      <c r="L30" s="15">
        <f t="shared" si="11"/>
        <v>0.8768</v>
      </c>
      <c r="M30" s="15">
        <f t="shared" si="12"/>
        <v>0</v>
      </c>
      <c r="N30" s="15">
        <v>0</v>
      </c>
      <c r="O30" s="16"/>
    </row>
    <row r="31" ht="14.25" customHeight="1" spans="1:15">
      <c r="A31" s="9" t="s">
        <v>47</v>
      </c>
      <c r="B31" s="10" t="s">
        <v>205</v>
      </c>
      <c r="C31" s="11">
        <v>3.1679</v>
      </c>
      <c r="D31" s="11">
        <v>0</v>
      </c>
      <c r="E31" s="11">
        <v>0</v>
      </c>
      <c r="F31" s="11">
        <v>0</v>
      </c>
      <c r="G31" s="11">
        <v>0</v>
      </c>
      <c r="H31" s="11">
        <v>3.1679</v>
      </c>
      <c r="I31" s="15">
        <v>0</v>
      </c>
      <c r="J31" s="15">
        <v>0</v>
      </c>
      <c r="K31" s="15">
        <f t="shared" si="10"/>
        <v>-3.1679</v>
      </c>
      <c r="L31" s="15">
        <f t="shared" si="11"/>
        <v>3.1679</v>
      </c>
      <c r="M31" s="15">
        <f t="shared" si="12"/>
        <v>0</v>
      </c>
      <c r="N31" s="15">
        <v>0</v>
      </c>
      <c r="O31" s="16"/>
    </row>
    <row r="32" ht="14.25" customHeight="1" spans="1:15">
      <c r="A32" s="9" t="s">
        <v>48</v>
      </c>
      <c r="B32" s="10" t="s">
        <v>205</v>
      </c>
      <c r="C32" s="11">
        <v>0.1791</v>
      </c>
      <c r="D32" s="11">
        <v>0</v>
      </c>
      <c r="E32" s="11">
        <v>0</v>
      </c>
      <c r="F32" s="11">
        <v>0</v>
      </c>
      <c r="G32" s="11">
        <v>0</v>
      </c>
      <c r="H32" s="11">
        <v>0.1791</v>
      </c>
      <c r="I32" s="15">
        <v>0</v>
      </c>
      <c r="J32" s="15">
        <v>0</v>
      </c>
      <c r="K32" s="15">
        <f t="shared" si="10"/>
        <v>-0.1791</v>
      </c>
      <c r="L32" s="15">
        <f t="shared" si="11"/>
        <v>0.1791</v>
      </c>
      <c r="M32" s="15">
        <f t="shared" si="12"/>
        <v>0</v>
      </c>
      <c r="N32" s="15">
        <v>0</v>
      </c>
      <c r="O32" s="16"/>
    </row>
    <row r="33" ht="14.25" customHeight="1" spans="1:15">
      <c r="A33" s="9" t="s">
        <v>49</v>
      </c>
      <c r="B33" s="10" t="s">
        <v>205</v>
      </c>
      <c r="C33" s="11">
        <v>0.2512</v>
      </c>
      <c r="D33" s="11">
        <v>0</v>
      </c>
      <c r="E33" s="11">
        <v>0</v>
      </c>
      <c r="F33" s="11">
        <v>0</v>
      </c>
      <c r="G33" s="11">
        <v>0</v>
      </c>
      <c r="H33" s="11">
        <v>0.2512</v>
      </c>
      <c r="I33" s="15">
        <v>0</v>
      </c>
      <c r="J33" s="15">
        <v>0</v>
      </c>
      <c r="K33" s="15">
        <f t="shared" si="10"/>
        <v>-0.2512</v>
      </c>
      <c r="L33" s="15">
        <f t="shared" si="11"/>
        <v>0.2512</v>
      </c>
      <c r="M33" s="15">
        <f t="shared" si="12"/>
        <v>0</v>
      </c>
      <c r="N33" s="15">
        <v>0</v>
      </c>
      <c r="O33" s="16"/>
    </row>
    <row r="34" ht="14.25" customHeight="1" spans="1:15">
      <c r="A34" s="9" t="s">
        <v>50</v>
      </c>
      <c r="B34" s="10" t="s">
        <v>205</v>
      </c>
      <c r="C34" s="11">
        <v>0.0342</v>
      </c>
      <c r="D34" s="11">
        <v>0</v>
      </c>
      <c r="E34" s="11">
        <v>0</v>
      </c>
      <c r="F34" s="11">
        <v>0</v>
      </c>
      <c r="G34" s="11">
        <v>0</v>
      </c>
      <c r="H34" s="11">
        <v>0.0342</v>
      </c>
      <c r="I34" s="15">
        <v>0</v>
      </c>
      <c r="J34" s="15">
        <v>0</v>
      </c>
      <c r="K34" s="15">
        <f t="shared" si="10"/>
        <v>-0.0342</v>
      </c>
      <c r="L34" s="15">
        <f t="shared" si="11"/>
        <v>0.0342</v>
      </c>
      <c r="M34" s="15">
        <f t="shared" si="12"/>
        <v>0</v>
      </c>
      <c r="N34" s="15">
        <v>0</v>
      </c>
      <c r="O34" s="16"/>
    </row>
    <row r="35" ht="14.25" customHeight="1" spans="1:15">
      <c r="A35" s="12" t="s">
        <v>228</v>
      </c>
      <c r="B35" s="13"/>
      <c r="C35" s="11">
        <f>SUM(C22:C34)</f>
        <v>6.5346</v>
      </c>
      <c r="D35" s="11">
        <f t="shared" ref="D35:N35" si="13">SUM(D22:D34)</f>
        <v>0</v>
      </c>
      <c r="E35" s="11">
        <f t="shared" si="13"/>
        <v>0</v>
      </c>
      <c r="F35" s="11">
        <f t="shared" si="13"/>
        <v>0</v>
      </c>
      <c r="G35" s="11">
        <v>0</v>
      </c>
      <c r="H35" s="11">
        <f t="shared" si="13"/>
        <v>6.5346</v>
      </c>
      <c r="I35" s="15">
        <v>0</v>
      </c>
      <c r="J35" s="15">
        <v>0</v>
      </c>
      <c r="K35" s="11">
        <f t="shared" si="13"/>
        <v>-6.5346</v>
      </c>
      <c r="L35" s="11">
        <f t="shared" si="13"/>
        <v>6.5346</v>
      </c>
      <c r="M35" s="11">
        <f t="shared" si="13"/>
        <v>0</v>
      </c>
      <c r="N35" s="15">
        <v>0</v>
      </c>
      <c r="O35" s="16"/>
    </row>
    <row r="36" ht="14.25" customHeight="1" spans="1:15">
      <c r="A36" s="9" t="s">
        <v>52</v>
      </c>
      <c r="B36" s="10" t="s">
        <v>206</v>
      </c>
      <c r="C36" s="11">
        <v>0.3747</v>
      </c>
      <c r="D36" s="11">
        <v>0</v>
      </c>
      <c r="E36" s="11">
        <v>0</v>
      </c>
      <c r="F36" s="11">
        <v>0</v>
      </c>
      <c r="G36" s="11">
        <v>0</v>
      </c>
      <c r="H36" s="11">
        <v>0.3747</v>
      </c>
      <c r="I36" s="15">
        <v>0</v>
      </c>
      <c r="J36" s="15">
        <v>0</v>
      </c>
      <c r="K36" s="15">
        <f>-C36</f>
        <v>-0.3747</v>
      </c>
      <c r="L36" s="15">
        <f>H36</f>
        <v>0.3747</v>
      </c>
      <c r="M36" s="15">
        <f>I36</f>
        <v>0</v>
      </c>
      <c r="N36" s="15">
        <v>0</v>
      </c>
      <c r="O36" s="16"/>
    </row>
    <row r="37" ht="14.25" customHeight="1" spans="1:15">
      <c r="A37" s="9" t="s">
        <v>54</v>
      </c>
      <c r="B37" s="10" t="s">
        <v>206</v>
      </c>
      <c r="C37" s="11">
        <v>0.0388</v>
      </c>
      <c r="D37" s="11">
        <v>0</v>
      </c>
      <c r="E37" s="11">
        <v>0</v>
      </c>
      <c r="F37" s="11">
        <v>0</v>
      </c>
      <c r="G37" s="11">
        <v>0</v>
      </c>
      <c r="H37" s="11">
        <v>0.0388</v>
      </c>
      <c r="I37" s="15">
        <v>0</v>
      </c>
      <c r="J37" s="15">
        <v>0</v>
      </c>
      <c r="K37" s="15">
        <f t="shared" ref="K37:K50" si="14">-C37</f>
        <v>-0.0388</v>
      </c>
      <c r="L37" s="15">
        <f t="shared" ref="L37:L50" si="15">H37</f>
        <v>0.0388</v>
      </c>
      <c r="M37" s="15">
        <f t="shared" ref="M37:M50" si="16">I37</f>
        <v>0</v>
      </c>
      <c r="N37" s="15">
        <v>0</v>
      </c>
      <c r="O37" s="16"/>
    </row>
    <row r="38" ht="14.25" customHeight="1" spans="1:15">
      <c r="A38" s="9" t="s">
        <v>55</v>
      </c>
      <c r="B38" s="10" t="s">
        <v>206</v>
      </c>
      <c r="C38" s="11">
        <v>0.5852</v>
      </c>
      <c r="D38" s="11">
        <v>0</v>
      </c>
      <c r="E38" s="11">
        <v>0</v>
      </c>
      <c r="F38" s="11">
        <v>0</v>
      </c>
      <c r="G38" s="11">
        <v>0</v>
      </c>
      <c r="H38" s="11">
        <v>0.5852</v>
      </c>
      <c r="I38" s="15">
        <v>0</v>
      </c>
      <c r="J38" s="15">
        <v>0</v>
      </c>
      <c r="K38" s="15">
        <f t="shared" si="14"/>
        <v>-0.5852</v>
      </c>
      <c r="L38" s="15">
        <f t="shared" si="15"/>
        <v>0.5852</v>
      </c>
      <c r="M38" s="15">
        <f t="shared" si="16"/>
        <v>0</v>
      </c>
      <c r="N38" s="15">
        <v>0</v>
      </c>
      <c r="O38" s="16"/>
    </row>
    <row r="39" ht="14.25" customHeight="1" spans="1:15">
      <c r="A39" s="9" t="s">
        <v>56</v>
      </c>
      <c r="B39" s="10" t="s">
        <v>206</v>
      </c>
      <c r="C39" s="11">
        <v>0.7525</v>
      </c>
      <c r="D39" s="11">
        <v>0</v>
      </c>
      <c r="E39" s="11">
        <v>0</v>
      </c>
      <c r="F39" s="11">
        <v>0</v>
      </c>
      <c r="G39" s="11">
        <v>0</v>
      </c>
      <c r="H39" s="11">
        <v>0.7525</v>
      </c>
      <c r="I39" s="15">
        <v>0</v>
      </c>
      <c r="J39" s="15">
        <v>0</v>
      </c>
      <c r="K39" s="15">
        <f t="shared" si="14"/>
        <v>-0.7525</v>
      </c>
      <c r="L39" s="15">
        <f t="shared" si="15"/>
        <v>0.7525</v>
      </c>
      <c r="M39" s="15">
        <f t="shared" si="16"/>
        <v>0</v>
      </c>
      <c r="N39" s="15">
        <v>0</v>
      </c>
      <c r="O39" s="16"/>
    </row>
    <row r="40" ht="14.25" customHeight="1" spans="1:15">
      <c r="A40" s="9" t="s">
        <v>57</v>
      </c>
      <c r="B40" s="10" t="s">
        <v>206</v>
      </c>
      <c r="C40" s="11">
        <v>0.6585</v>
      </c>
      <c r="D40" s="11">
        <v>0</v>
      </c>
      <c r="E40" s="11">
        <v>0</v>
      </c>
      <c r="F40" s="11">
        <v>0</v>
      </c>
      <c r="G40" s="11">
        <v>0</v>
      </c>
      <c r="H40" s="11">
        <v>0.6585</v>
      </c>
      <c r="I40" s="15">
        <v>0</v>
      </c>
      <c r="J40" s="15">
        <v>0</v>
      </c>
      <c r="K40" s="15">
        <f t="shared" si="14"/>
        <v>-0.6585</v>
      </c>
      <c r="L40" s="15">
        <f t="shared" si="15"/>
        <v>0.6585</v>
      </c>
      <c r="M40" s="15">
        <f t="shared" si="16"/>
        <v>0</v>
      </c>
      <c r="N40" s="15">
        <v>0</v>
      </c>
      <c r="O40" s="16"/>
    </row>
    <row r="41" ht="14.25" customHeight="1" spans="1:15">
      <c r="A41" s="9" t="s">
        <v>58</v>
      </c>
      <c r="B41" s="10" t="s">
        <v>206</v>
      </c>
      <c r="C41" s="11">
        <v>0.007</v>
      </c>
      <c r="D41" s="11">
        <v>0</v>
      </c>
      <c r="E41" s="11">
        <v>0</v>
      </c>
      <c r="F41" s="11">
        <v>0</v>
      </c>
      <c r="G41" s="11">
        <v>0</v>
      </c>
      <c r="H41" s="11">
        <v>0.007</v>
      </c>
      <c r="I41" s="15">
        <v>0</v>
      </c>
      <c r="J41" s="15">
        <v>0</v>
      </c>
      <c r="K41" s="15">
        <f t="shared" si="14"/>
        <v>-0.007</v>
      </c>
      <c r="L41" s="15">
        <f t="shared" si="15"/>
        <v>0.007</v>
      </c>
      <c r="M41" s="15">
        <f t="shared" si="16"/>
        <v>0</v>
      </c>
      <c r="N41" s="15">
        <v>0</v>
      </c>
      <c r="O41" s="16"/>
    </row>
    <row r="42" ht="14.25" customHeight="1" spans="1:15">
      <c r="A42" s="9" t="s">
        <v>59</v>
      </c>
      <c r="B42" s="10" t="s">
        <v>206</v>
      </c>
      <c r="C42" s="11">
        <v>0.8157</v>
      </c>
      <c r="D42" s="11">
        <v>0</v>
      </c>
      <c r="E42" s="11">
        <v>0</v>
      </c>
      <c r="F42" s="11">
        <v>0</v>
      </c>
      <c r="G42" s="11">
        <v>0</v>
      </c>
      <c r="H42" s="11">
        <v>0.8157</v>
      </c>
      <c r="I42" s="15">
        <v>0</v>
      </c>
      <c r="J42" s="15">
        <v>0</v>
      </c>
      <c r="K42" s="15">
        <f t="shared" si="14"/>
        <v>-0.8157</v>
      </c>
      <c r="L42" s="15">
        <f t="shared" si="15"/>
        <v>0.8157</v>
      </c>
      <c r="M42" s="15">
        <f t="shared" si="16"/>
        <v>0</v>
      </c>
      <c r="N42" s="15">
        <v>0</v>
      </c>
      <c r="O42" s="16"/>
    </row>
    <row r="43" ht="14.25" customHeight="1" spans="1:15">
      <c r="A43" s="9" t="s">
        <v>60</v>
      </c>
      <c r="B43" s="10" t="s">
        <v>206</v>
      </c>
      <c r="C43" s="11">
        <v>0.4383</v>
      </c>
      <c r="D43" s="11">
        <v>0</v>
      </c>
      <c r="E43" s="11">
        <v>0</v>
      </c>
      <c r="F43" s="11">
        <v>0</v>
      </c>
      <c r="G43" s="11">
        <v>0</v>
      </c>
      <c r="H43" s="11">
        <v>0.4383</v>
      </c>
      <c r="I43" s="15">
        <v>0</v>
      </c>
      <c r="J43" s="15">
        <v>0</v>
      </c>
      <c r="K43" s="15">
        <f t="shared" si="14"/>
        <v>-0.4383</v>
      </c>
      <c r="L43" s="15">
        <f t="shared" si="15"/>
        <v>0.4383</v>
      </c>
      <c r="M43" s="15">
        <f t="shared" si="16"/>
        <v>0</v>
      </c>
      <c r="N43" s="15">
        <v>0</v>
      </c>
      <c r="O43" s="16"/>
    </row>
    <row r="44" ht="14.25" customHeight="1" spans="1:15">
      <c r="A44" s="9" t="s">
        <v>61</v>
      </c>
      <c r="B44" s="10" t="s">
        <v>206</v>
      </c>
      <c r="C44" s="11">
        <v>0.0295</v>
      </c>
      <c r="D44" s="11">
        <v>0</v>
      </c>
      <c r="E44" s="11">
        <v>0</v>
      </c>
      <c r="F44" s="11">
        <v>0</v>
      </c>
      <c r="G44" s="11">
        <v>0</v>
      </c>
      <c r="H44" s="11">
        <v>0.0295</v>
      </c>
      <c r="I44" s="15">
        <v>0</v>
      </c>
      <c r="J44" s="15">
        <v>0</v>
      </c>
      <c r="K44" s="15">
        <f t="shared" si="14"/>
        <v>-0.0295</v>
      </c>
      <c r="L44" s="15">
        <f t="shared" si="15"/>
        <v>0.0295</v>
      </c>
      <c r="M44" s="15">
        <f t="shared" si="16"/>
        <v>0</v>
      </c>
      <c r="N44" s="15">
        <v>0</v>
      </c>
      <c r="O44" s="16"/>
    </row>
    <row r="45" ht="14.25" customHeight="1" spans="1:15">
      <c r="A45" s="9" t="s">
        <v>63</v>
      </c>
      <c r="B45" s="10" t="s">
        <v>206</v>
      </c>
      <c r="C45" s="11">
        <v>0.0679</v>
      </c>
      <c r="D45" s="11">
        <v>0</v>
      </c>
      <c r="E45" s="11">
        <v>0</v>
      </c>
      <c r="F45" s="11">
        <v>0</v>
      </c>
      <c r="G45" s="11">
        <v>0</v>
      </c>
      <c r="H45" s="11">
        <v>0.0679</v>
      </c>
      <c r="I45" s="15">
        <v>0</v>
      </c>
      <c r="J45" s="15">
        <v>0</v>
      </c>
      <c r="K45" s="15">
        <f t="shared" si="14"/>
        <v>-0.0679</v>
      </c>
      <c r="L45" s="15">
        <f t="shared" si="15"/>
        <v>0.0679</v>
      </c>
      <c r="M45" s="15">
        <f t="shared" si="16"/>
        <v>0</v>
      </c>
      <c r="N45" s="15">
        <v>0</v>
      </c>
      <c r="O45" s="16"/>
    </row>
    <row r="46" ht="14.25" customHeight="1" spans="1:15">
      <c r="A46" s="9" t="s">
        <v>64</v>
      </c>
      <c r="B46" s="10" t="s">
        <v>206</v>
      </c>
      <c r="C46" s="11">
        <v>0.0515</v>
      </c>
      <c r="D46" s="11">
        <v>0</v>
      </c>
      <c r="E46" s="11">
        <v>0</v>
      </c>
      <c r="F46" s="11">
        <v>0</v>
      </c>
      <c r="G46" s="11">
        <v>0</v>
      </c>
      <c r="H46" s="11">
        <v>0.0515</v>
      </c>
      <c r="I46" s="15">
        <v>0</v>
      </c>
      <c r="J46" s="15">
        <v>0</v>
      </c>
      <c r="K46" s="15">
        <f t="shared" si="14"/>
        <v>-0.0515</v>
      </c>
      <c r="L46" s="15">
        <f t="shared" si="15"/>
        <v>0.0515</v>
      </c>
      <c r="M46" s="15">
        <f t="shared" si="16"/>
        <v>0</v>
      </c>
      <c r="N46" s="15">
        <v>0</v>
      </c>
      <c r="O46" s="16"/>
    </row>
    <row r="47" ht="14.25" customHeight="1" spans="1:15">
      <c r="A47" s="9" t="s">
        <v>66</v>
      </c>
      <c r="B47" s="10" t="s">
        <v>206</v>
      </c>
      <c r="C47" s="11">
        <v>0.1704</v>
      </c>
      <c r="D47" s="11">
        <v>0</v>
      </c>
      <c r="E47" s="11">
        <v>0</v>
      </c>
      <c r="F47" s="11">
        <v>0</v>
      </c>
      <c r="G47" s="11">
        <v>0</v>
      </c>
      <c r="H47" s="11">
        <v>0.1704</v>
      </c>
      <c r="I47" s="15">
        <v>0</v>
      </c>
      <c r="J47" s="15">
        <v>0</v>
      </c>
      <c r="K47" s="15">
        <f t="shared" si="14"/>
        <v>-0.1704</v>
      </c>
      <c r="L47" s="15">
        <f t="shared" si="15"/>
        <v>0.1704</v>
      </c>
      <c r="M47" s="15">
        <f t="shared" si="16"/>
        <v>0</v>
      </c>
      <c r="N47" s="15">
        <v>0</v>
      </c>
      <c r="O47" s="16"/>
    </row>
    <row r="48" ht="14.25" customHeight="1" spans="1:15">
      <c r="A48" s="9" t="s">
        <v>68</v>
      </c>
      <c r="B48" s="10" t="s">
        <v>206</v>
      </c>
      <c r="C48" s="11">
        <v>0.157</v>
      </c>
      <c r="D48" s="11">
        <v>0</v>
      </c>
      <c r="E48" s="11">
        <v>0</v>
      </c>
      <c r="F48" s="11">
        <v>0</v>
      </c>
      <c r="G48" s="11">
        <v>0</v>
      </c>
      <c r="H48" s="11">
        <v>0.157</v>
      </c>
      <c r="I48" s="15">
        <v>0</v>
      </c>
      <c r="J48" s="15">
        <v>0</v>
      </c>
      <c r="K48" s="15">
        <f t="shared" si="14"/>
        <v>-0.157</v>
      </c>
      <c r="L48" s="15">
        <f t="shared" si="15"/>
        <v>0.157</v>
      </c>
      <c r="M48" s="15">
        <f t="shared" si="16"/>
        <v>0</v>
      </c>
      <c r="N48" s="15">
        <v>0</v>
      </c>
      <c r="O48" s="16"/>
    </row>
    <row r="49" ht="14.25" customHeight="1" spans="1:15">
      <c r="A49" s="9" t="s">
        <v>70</v>
      </c>
      <c r="B49" s="10" t="s">
        <v>206</v>
      </c>
      <c r="C49" s="11">
        <v>0.1116</v>
      </c>
      <c r="D49" s="11">
        <v>0</v>
      </c>
      <c r="E49" s="11">
        <v>0</v>
      </c>
      <c r="F49" s="11">
        <v>0</v>
      </c>
      <c r="G49" s="11">
        <v>0</v>
      </c>
      <c r="H49" s="11">
        <v>0.1116</v>
      </c>
      <c r="I49" s="15">
        <v>0</v>
      </c>
      <c r="J49" s="15">
        <v>0</v>
      </c>
      <c r="K49" s="15">
        <f t="shared" si="14"/>
        <v>-0.1116</v>
      </c>
      <c r="L49" s="15">
        <f t="shared" si="15"/>
        <v>0.1116</v>
      </c>
      <c r="M49" s="15">
        <f t="shared" si="16"/>
        <v>0</v>
      </c>
      <c r="N49" s="15">
        <v>0</v>
      </c>
      <c r="O49" s="16"/>
    </row>
    <row r="50" ht="14.25" customHeight="1" spans="1:15">
      <c r="A50" s="9" t="s">
        <v>71</v>
      </c>
      <c r="B50" s="10" t="s">
        <v>206</v>
      </c>
      <c r="C50" s="11">
        <v>0.0344</v>
      </c>
      <c r="D50" s="11">
        <v>0</v>
      </c>
      <c r="E50" s="11">
        <v>0</v>
      </c>
      <c r="F50" s="11">
        <v>0</v>
      </c>
      <c r="G50" s="11">
        <v>0</v>
      </c>
      <c r="H50" s="11">
        <v>0.0344</v>
      </c>
      <c r="I50" s="15">
        <v>0</v>
      </c>
      <c r="J50" s="15">
        <v>0</v>
      </c>
      <c r="K50" s="15">
        <f t="shared" si="14"/>
        <v>-0.0344</v>
      </c>
      <c r="L50" s="15">
        <f t="shared" si="15"/>
        <v>0.0344</v>
      </c>
      <c r="M50" s="15">
        <f t="shared" si="16"/>
        <v>0</v>
      </c>
      <c r="N50" s="15">
        <v>0</v>
      </c>
      <c r="O50" s="16"/>
    </row>
    <row r="51" ht="14.25" customHeight="1" spans="1:15">
      <c r="A51" s="12" t="s">
        <v>229</v>
      </c>
      <c r="B51" s="13"/>
      <c r="C51" s="11">
        <f>SUM(C36:C50)</f>
        <v>4.293</v>
      </c>
      <c r="D51" s="11">
        <f t="shared" ref="D51:N51" si="17">SUM(D36:D50)</f>
        <v>0</v>
      </c>
      <c r="E51" s="11">
        <f t="shared" si="17"/>
        <v>0</v>
      </c>
      <c r="F51" s="11">
        <f t="shared" si="17"/>
        <v>0</v>
      </c>
      <c r="G51" s="11">
        <v>0</v>
      </c>
      <c r="H51" s="11">
        <f t="shared" si="17"/>
        <v>4.293</v>
      </c>
      <c r="I51" s="15">
        <v>0</v>
      </c>
      <c r="J51" s="15">
        <v>0</v>
      </c>
      <c r="K51" s="11">
        <f t="shared" si="17"/>
        <v>-4.293</v>
      </c>
      <c r="L51" s="11">
        <f t="shared" si="17"/>
        <v>4.293</v>
      </c>
      <c r="M51" s="11">
        <f t="shared" si="17"/>
        <v>0</v>
      </c>
      <c r="N51" s="15">
        <v>0</v>
      </c>
      <c r="O51" s="16"/>
    </row>
    <row r="52" ht="14.25" customHeight="1" spans="1:15">
      <c r="A52" s="9" t="s">
        <v>72</v>
      </c>
      <c r="B52" s="10" t="s">
        <v>207</v>
      </c>
      <c r="C52" s="11">
        <v>0.7359</v>
      </c>
      <c r="D52" s="11">
        <v>0</v>
      </c>
      <c r="E52" s="11">
        <v>0</v>
      </c>
      <c r="F52" s="11">
        <v>0</v>
      </c>
      <c r="G52" s="11">
        <v>0</v>
      </c>
      <c r="H52" s="11">
        <v>0.7359</v>
      </c>
      <c r="I52" s="15">
        <v>0</v>
      </c>
      <c r="J52" s="15">
        <v>0</v>
      </c>
      <c r="K52" s="15">
        <f>-C52</f>
        <v>-0.7359</v>
      </c>
      <c r="L52" s="15">
        <f>H52</f>
        <v>0.7359</v>
      </c>
      <c r="M52" s="15">
        <f>I52</f>
        <v>0</v>
      </c>
      <c r="N52" s="15">
        <v>0</v>
      </c>
      <c r="O52" s="16"/>
    </row>
    <row r="53" ht="14.25" customHeight="1" spans="1:15">
      <c r="A53" s="12" t="s">
        <v>230</v>
      </c>
      <c r="B53" s="13"/>
      <c r="C53" s="11">
        <f>SUM(C52:C52)</f>
        <v>0.7359</v>
      </c>
      <c r="D53" s="11">
        <f t="shared" ref="D53:N53" si="18">SUM(D52:D52)</f>
        <v>0</v>
      </c>
      <c r="E53" s="11">
        <f t="shared" si="18"/>
        <v>0</v>
      </c>
      <c r="F53" s="11">
        <f t="shared" si="18"/>
        <v>0</v>
      </c>
      <c r="G53" s="11">
        <v>0</v>
      </c>
      <c r="H53" s="11">
        <f t="shared" si="18"/>
        <v>0.7359</v>
      </c>
      <c r="I53" s="15">
        <v>0</v>
      </c>
      <c r="J53" s="15">
        <v>0</v>
      </c>
      <c r="K53" s="11">
        <f t="shared" si="18"/>
        <v>-0.7359</v>
      </c>
      <c r="L53" s="11">
        <f t="shared" si="18"/>
        <v>0.7359</v>
      </c>
      <c r="M53" s="11">
        <f t="shared" si="18"/>
        <v>0</v>
      </c>
      <c r="N53" s="15">
        <v>0</v>
      </c>
      <c r="O53" s="16"/>
    </row>
    <row r="54" ht="14.25" customHeight="1" spans="1:15">
      <c r="A54" s="9" t="s">
        <v>74</v>
      </c>
      <c r="B54" s="10" t="s">
        <v>208</v>
      </c>
      <c r="C54" s="11">
        <v>0.6284</v>
      </c>
      <c r="D54" s="11">
        <v>0</v>
      </c>
      <c r="E54" s="11">
        <v>0</v>
      </c>
      <c r="F54" s="11">
        <v>0</v>
      </c>
      <c r="G54" s="11">
        <v>0</v>
      </c>
      <c r="H54" s="11">
        <v>0.6284</v>
      </c>
      <c r="I54" s="15">
        <v>0</v>
      </c>
      <c r="J54" s="15">
        <v>0</v>
      </c>
      <c r="K54" s="15">
        <f>-C54</f>
        <v>-0.6284</v>
      </c>
      <c r="L54" s="15">
        <f>H54</f>
        <v>0.6284</v>
      </c>
      <c r="M54" s="15">
        <f>I54</f>
        <v>0</v>
      </c>
      <c r="N54" s="15">
        <v>0</v>
      </c>
      <c r="O54" s="16"/>
    </row>
    <row r="55" ht="14.25" customHeight="1" spans="1:15">
      <c r="A55" s="9" t="s">
        <v>76</v>
      </c>
      <c r="B55" s="10" t="s">
        <v>208</v>
      </c>
      <c r="C55" s="11">
        <v>0.2191</v>
      </c>
      <c r="D55" s="11">
        <v>0</v>
      </c>
      <c r="E55" s="11">
        <v>0</v>
      </c>
      <c r="F55" s="11">
        <v>0</v>
      </c>
      <c r="G55" s="11">
        <v>0</v>
      </c>
      <c r="H55" s="11">
        <v>0.2191</v>
      </c>
      <c r="I55" s="15">
        <v>0</v>
      </c>
      <c r="J55" s="15">
        <v>0</v>
      </c>
      <c r="K55" s="15">
        <f t="shared" ref="K55:K67" si="19">-C55</f>
        <v>-0.2191</v>
      </c>
      <c r="L55" s="15">
        <f t="shared" ref="L55:L66" si="20">H55</f>
        <v>0.2191</v>
      </c>
      <c r="M55" s="15">
        <f t="shared" ref="M55:M66" si="21">I55</f>
        <v>0</v>
      </c>
      <c r="N55" s="15">
        <v>0</v>
      </c>
      <c r="O55" s="16"/>
    </row>
    <row r="56" ht="14.25" customHeight="1" spans="1:15">
      <c r="A56" s="9" t="s">
        <v>77</v>
      </c>
      <c r="B56" s="10" t="s">
        <v>208</v>
      </c>
      <c r="C56" s="11">
        <v>0.4907</v>
      </c>
      <c r="D56" s="11">
        <v>0</v>
      </c>
      <c r="E56" s="11">
        <v>0</v>
      </c>
      <c r="F56" s="11">
        <v>0</v>
      </c>
      <c r="G56" s="11">
        <v>0</v>
      </c>
      <c r="H56" s="11">
        <v>0.4907</v>
      </c>
      <c r="I56" s="15">
        <v>0</v>
      </c>
      <c r="J56" s="15">
        <v>0</v>
      </c>
      <c r="K56" s="15">
        <f t="shared" si="19"/>
        <v>-0.4907</v>
      </c>
      <c r="L56" s="15">
        <f t="shared" si="20"/>
        <v>0.4907</v>
      </c>
      <c r="M56" s="15">
        <f t="shared" si="21"/>
        <v>0</v>
      </c>
      <c r="N56" s="15">
        <v>0</v>
      </c>
      <c r="O56" s="16"/>
    </row>
    <row r="57" ht="14.25" customHeight="1" spans="1:15">
      <c r="A57" s="9" t="s">
        <v>78</v>
      </c>
      <c r="B57" s="10" t="s">
        <v>208</v>
      </c>
      <c r="C57" s="11">
        <v>0.5644</v>
      </c>
      <c r="D57" s="11">
        <v>0</v>
      </c>
      <c r="E57" s="11">
        <v>0</v>
      </c>
      <c r="F57" s="11">
        <v>0</v>
      </c>
      <c r="G57" s="11">
        <v>0</v>
      </c>
      <c r="H57" s="11">
        <v>0.5644</v>
      </c>
      <c r="I57" s="15">
        <v>0</v>
      </c>
      <c r="J57" s="15">
        <v>0</v>
      </c>
      <c r="K57" s="15">
        <f t="shared" si="19"/>
        <v>-0.5644</v>
      </c>
      <c r="L57" s="15">
        <f t="shared" si="20"/>
        <v>0.5644</v>
      </c>
      <c r="M57" s="15">
        <f t="shared" si="21"/>
        <v>0</v>
      </c>
      <c r="N57" s="15">
        <v>0</v>
      </c>
      <c r="O57" s="16"/>
    </row>
    <row r="58" ht="14.25" customHeight="1" spans="1:15">
      <c r="A58" s="9" t="s">
        <v>79</v>
      </c>
      <c r="B58" s="10" t="s">
        <v>208</v>
      </c>
      <c r="C58" s="11">
        <v>2.0545</v>
      </c>
      <c r="D58" s="11">
        <v>0</v>
      </c>
      <c r="E58" s="11">
        <v>0</v>
      </c>
      <c r="F58" s="11">
        <v>0</v>
      </c>
      <c r="G58" s="11">
        <v>0</v>
      </c>
      <c r="H58" s="11">
        <v>2.0545</v>
      </c>
      <c r="I58" s="15">
        <v>0</v>
      </c>
      <c r="J58" s="15">
        <v>0</v>
      </c>
      <c r="K58" s="15">
        <f t="shared" si="19"/>
        <v>-2.0545</v>
      </c>
      <c r="L58" s="15">
        <f t="shared" si="20"/>
        <v>2.0545</v>
      </c>
      <c r="M58" s="15">
        <f t="shared" si="21"/>
        <v>0</v>
      </c>
      <c r="N58" s="15">
        <v>0</v>
      </c>
      <c r="O58" s="16"/>
    </row>
    <row r="59" ht="14.25" customHeight="1" spans="1:15">
      <c r="A59" s="9" t="s">
        <v>80</v>
      </c>
      <c r="B59" s="10" t="s">
        <v>208</v>
      </c>
      <c r="C59" s="11">
        <v>0.9419</v>
      </c>
      <c r="D59" s="11">
        <v>0</v>
      </c>
      <c r="E59" s="11">
        <v>0</v>
      </c>
      <c r="F59" s="11">
        <v>0</v>
      </c>
      <c r="G59" s="11">
        <v>0</v>
      </c>
      <c r="H59" s="11">
        <v>0.9419</v>
      </c>
      <c r="I59" s="15">
        <v>0</v>
      </c>
      <c r="J59" s="15">
        <v>0</v>
      </c>
      <c r="K59" s="15">
        <f t="shared" si="19"/>
        <v>-0.9419</v>
      </c>
      <c r="L59" s="15">
        <f t="shared" si="20"/>
        <v>0.9419</v>
      </c>
      <c r="M59" s="15">
        <f t="shared" si="21"/>
        <v>0</v>
      </c>
      <c r="N59" s="15">
        <v>0</v>
      </c>
      <c r="O59" s="16"/>
    </row>
    <row r="60" ht="14.25" customHeight="1" spans="1:15">
      <c r="A60" s="9" t="s">
        <v>81</v>
      </c>
      <c r="B60" s="10" t="s">
        <v>208</v>
      </c>
      <c r="C60" s="11">
        <v>1.3235</v>
      </c>
      <c r="D60" s="11">
        <v>0</v>
      </c>
      <c r="E60" s="11">
        <v>0</v>
      </c>
      <c r="F60" s="11">
        <v>0</v>
      </c>
      <c r="G60" s="11">
        <v>0</v>
      </c>
      <c r="H60" s="11">
        <v>1.3235</v>
      </c>
      <c r="I60" s="15">
        <v>0</v>
      </c>
      <c r="J60" s="15">
        <v>0</v>
      </c>
      <c r="K60" s="15">
        <f t="shared" si="19"/>
        <v>-1.3235</v>
      </c>
      <c r="L60" s="15">
        <f t="shared" si="20"/>
        <v>1.3235</v>
      </c>
      <c r="M60" s="15">
        <f t="shared" si="21"/>
        <v>0</v>
      </c>
      <c r="N60" s="15">
        <v>0</v>
      </c>
      <c r="O60" s="16"/>
    </row>
    <row r="61" ht="14.25" customHeight="1" spans="1:15">
      <c r="A61" s="9" t="s">
        <v>82</v>
      </c>
      <c r="B61" s="10" t="s">
        <v>208</v>
      </c>
      <c r="C61" s="11">
        <v>0.4622</v>
      </c>
      <c r="D61" s="11">
        <v>0</v>
      </c>
      <c r="E61" s="11">
        <v>0</v>
      </c>
      <c r="F61" s="11">
        <v>0</v>
      </c>
      <c r="G61" s="11">
        <v>0</v>
      </c>
      <c r="H61" s="11">
        <v>0.4622</v>
      </c>
      <c r="I61" s="15">
        <v>0</v>
      </c>
      <c r="J61" s="15">
        <v>0</v>
      </c>
      <c r="K61" s="15">
        <f t="shared" si="19"/>
        <v>-0.4622</v>
      </c>
      <c r="L61" s="15">
        <f t="shared" si="20"/>
        <v>0.4622</v>
      </c>
      <c r="M61" s="15">
        <f t="shared" si="21"/>
        <v>0</v>
      </c>
      <c r="N61" s="15">
        <v>0</v>
      </c>
      <c r="O61" s="16"/>
    </row>
    <row r="62" ht="14.25" customHeight="1" spans="1:15">
      <c r="A62" s="9" t="s">
        <v>83</v>
      </c>
      <c r="B62" s="10" t="s">
        <v>208</v>
      </c>
      <c r="C62" s="11">
        <v>0.2501</v>
      </c>
      <c r="D62" s="11">
        <v>0</v>
      </c>
      <c r="E62" s="11">
        <v>0</v>
      </c>
      <c r="F62" s="11">
        <v>0</v>
      </c>
      <c r="G62" s="11">
        <v>0</v>
      </c>
      <c r="H62" s="11">
        <v>0.2501</v>
      </c>
      <c r="I62" s="15">
        <v>0</v>
      </c>
      <c r="J62" s="15">
        <v>0</v>
      </c>
      <c r="K62" s="15">
        <f t="shared" si="19"/>
        <v>-0.2501</v>
      </c>
      <c r="L62" s="15">
        <f t="shared" si="20"/>
        <v>0.2501</v>
      </c>
      <c r="M62" s="15">
        <f t="shared" si="21"/>
        <v>0</v>
      </c>
      <c r="N62" s="15">
        <v>0</v>
      </c>
      <c r="O62" s="16"/>
    </row>
    <row r="63" ht="14.25" customHeight="1" spans="1:15">
      <c r="A63" s="9" t="s">
        <v>84</v>
      </c>
      <c r="B63" s="10" t="s">
        <v>208</v>
      </c>
      <c r="C63" s="11">
        <v>0.7639</v>
      </c>
      <c r="D63" s="11">
        <v>0</v>
      </c>
      <c r="E63" s="11">
        <v>0</v>
      </c>
      <c r="F63" s="11">
        <v>0</v>
      </c>
      <c r="G63" s="11">
        <v>0</v>
      </c>
      <c r="H63" s="11">
        <v>0.7639</v>
      </c>
      <c r="I63" s="15">
        <v>0</v>
      </c>
      <c r="J63" s="15">
        <v>0</v>
      </c>
      <c r="K63" s="15">
        <f t="shared" si="19"/>
        <v>-0.7639</v>
      </c>
      <c r="L63" s="15">
        <f t="shared" si="20"/>
        <v>0.7639</v>
      </c>
      <c r="M63" s="15">
        <f t="shared" si="21"/>
        <v>0</v>
      </c>
      <c r="N63" s="15">
        <v>0</v>
      </c>
      <c r="O63" s="16"/>
    </row>
    <row r="64" ht="14.25" customHeight="1" spans="1:15">
      <c r="A64" s="9" t="s">
        <v>85</v>
      </c>
      <c r="B64" s="10" t="s">
        <v>208</v>
      </c>
      <c r="C64" s="11">
        <v>3.6624</v>
      </c>
      <c r="D64" s="11">
        <v>0</v>
      </c>
      <c r="E64" s="11">
        <v>0</v>
      </c>
      <c r="F64" s="11">
        <v>0</v>
      </c>
      <c r="G64" s="11">
        <v>0</v>
      </c>
      <c r="H64" s="11">
        <v>3.6624</v>
      </c>
      <c r="I64" s="15">
        <v>0</v>
      </c>
      <c r="J64" s="15">
        <v>0</v>
      </c>
      <c r="K64" s="15">
        <f t="shared" si="19"/>
        <v>-3.6624</v>
      </c>
      <c r="L64" s="15">
        <f t="shared" si="20"/>
        <v>3.6624</v>
      </c>
      <c r="M64" s="15">
        <f t="shared" si="21"/>
        <v>0</v>
      </c>
      <c r="N64" s="15">
        <v>0</v>
      </c>
      <c r="O64" s="16"/>
    </row>
    <row r="65" ht="14.25" customHeight="1" spans="1:15">
      <c r="A65" s="9" t="s">
        <v>86</v>
      </c>
      <c r="B65" s="10" t="s">
        <v>208</v>
      </c>
      <c r="C65" s="11">
        <v>0.4528</v>
      </c>
      <c r="D65" s="11">
        <v>0</v>
      </c>
      <c r="E65" s="11">
        <v>0</v>
      </c>
      <c r="F65" s="11">
        <v>0</v>
      </c>
      <c r="G65" s="11">
        <v>0</v>
      </c>
      <c r="H65" s="11">
        <v>0.4528</v>
      </c>
      <c r="I65" s="15">
        <v>0</v>
      </c>
      <c r="J65" s="15">
        <v>0</v>
      </c>
      <c r="K65" s="15">
        <f t="shared" si="19"/>
        <v>-0.4528</v>
      </c>
      <c r="L65" s="15">
        <f t="shared" si="20"/>
        <v>0.4528</v>
      </c>
      <c r="M65" s="15">
        <f t="shared" si="21"/>
        <v>0</v>
      </c>
      <c r="N65" s="15">
        <v>0</v>
      </c>
      <c r="O65" s="16"/>
    </row>
    <row r="66" ht="14.25" customHeight="1" spans="1:15">
      <c r="A66" s="9" t="s">
        <v>87</v>
      </c>
      <c r="B66" s="10" t="s">
        <v>208</v>
      </c>
      <c r="C66" s="11">
        <v>0.3186</v>
      </c>
      <c r="D66" s="11">
        <v>0</v>
      </c>
      <c r="E66" s="11">
        <v>0</v>
      </c>
      <c r="F66" s="11">
        <v>0</v>
      </c>
      <c r="G66" s="11">
        <v>0</v>
      </c>
      <c r="H66" s="11">
        <v>0.3186</v>
      </c>
      <c r="I66" s="15">
        <v>0</v>
      </c>
      <c r="J66" s="15">
        <v>0</v>
      </c>
      <c r="K66" s="15">
        <f t="shared" si="19"/>
        <v>-0.3186</v>
      </c>
      <c r="L66" s="15">
        <f t="shared" si="20"/>
        <v>0.3186</v>
      </c>
      <c r="M66" s="15">
        <f t="shared" si="21"/>
        <v>0</v>
      </c>
      <c r="N66" s="15">
        <v>0</v>
      </c>
      <c r="O66" s="16"/>
    </row>
    <row r="67" ht="14.25" customHeight="1" spans="1:15">
      <c r="A67" s="9" t="s">
        <v>89</v>
      </c>
      <c r="B67" s="10" t="s">
        <v>208</v>
      </c>
      <c r="C67" s="11">
        <v>0.172</v>
      </c>
      <c r="D67" s="11">
        <v>0</v>
      </c>
      <c r="E67" s="11">
        <v>0</v>
      </c>
      <c r="F67" s="11">
        <v>0</v>
      </c>
      <c r="G67" s="11">
        <v>0</v>
      </c>
      <c r="H67" s="11">
        <v>0.172</v>
      </c>
      <c r="I67" s="15">
        <v>0</v>
      </c>
      <c r="J67" s="15">
        <v>0</v>
      </c>
      <c r="K67" s="15">
        <f t="shared" si="19"/>
        <v>-0.172</v>
      </c>
      <c r="L67" s="15">
        <f>H67</f>
        <v>0.172</v>
      </c>
      <c r="M67" s="15">
        <f>I67</f>
        <v>0</v>
      </c>
      <c r="N67" s="15">
        <v>0</v>
      </c>
      <c r="O67" s="16"/>
    </row>
    <row r="68" ht="14.25" customHeight="1" spans="1:15">
      <c r="A68" s="12" t="s">
        <v>231</v>
      </c>
      <c r="B68" s="13"/>
      <c r="C68" s="11">
        <f>SUM(C54:C67)</f>
        <v>12.3045</v>
      </c>
      <c r="D68" s="11">
        <f t="shared" ref="D68:N68" si="22">SUM(D54:D67)</f>
        <v>0</v>
      </c>
      <c r="E68" s="11">
        <f t="shared" si="22"/>
        <v>0</v>
      </c>
      <c r="F68" s="11">
        <f t="shared" si="22"/>
        <v>0</v>
      </c>
      <c r="G68" s="11">
        <v>0</v>
      </c>
      <c r="H68" s="11">
        <f t="shared" si="22"/>
        <v>12.3045</v>
      </c>
      <c r="I68" s="15">
        <v>0</v>
      </c>
      <c r="J68" s="15">
        <v>0</v>
      </c>
      <c r="K68" s="11">
        <f t="shared" si="22"/>
        <v>-12.3045</v>
      </c>
      <c r="L68" s="11">
        <f t="shared" si="22"/>
        <v>12.3045</v>
      </c>
      <c r="M68" s="11">
        <f t="shared" si="22"/>
        <v>0</v>
      </c>
      <c r="N68" s="15">
        <v>0</v>
      </c>
      <c r="O68" s="16"/>
    </row>
    <row r="69" ht="14.25" customHeight="1" spans="1:15">
      <c r="A69" s="9" t="s">
        <v>90</v>
      </c>
      <c r="B69" s="10" t="s">
        <v>209</v>
      </c>
      <c r="C69" s="11">
        <v>0.0559</v>
      </c>
      <c r="D69" s="11">
        <v>0</v>
      </c>
      <c r="E69" s="11">
        <v>0</v>
      </c>
      <c r="F69" s="11">
        <v>0</v>
      </c>
      <c r="G69" s="11">
        <v>0</v>
      </c>
      <c r="H69" s="11">
        <v>0.0559</v>
      </c>
      <c r="I69" s="15">
        <v>0</v>
      </c>
      <c r="J69" s="15">
        <v>0</v>
      </c>
      <c r="K69" s="15">
        <f>-C69</f>
        <v>-0.0559</v>
      </c>
      <c r="L69" s="15">
        <f>H69</f>
        <v>0.0559</v>
      </c>
      <c r="M69" s="15">
        <f>I69</f>
        <v>0</v>
      </c>
      <c r="N69" s="15">
        <v>0</v>
      </c>
      <c r="O69" s="16"/>
    </row>
    <row r="70" ht="14.25" customHeight="1" spans="1:15">
      <c r="A70" s="9" t="s">
        <v>92</v>
      </c>
      <c r="B70" s="10" t="s">
        <v>209</v>
      </c>
      <c r="C70" s="11">
        <v>0.0934</v>
      </c>
      <c r="D70" s="11">
        <v>0</v>
      </c>
      <c r="E70" s="11">
        <v>0</v>
      </c>
      <c r="F70" s="11">
        <v>0</v>
      </c>
      <c r="G70" s="11">
        <v>0</v>
      </c>
      <c r="H70" s="11">
        <v>0.0934</v>
      </c>
      <c r="I70" s="15">
        <v>0</v>
      </c>
      <c r="J70" s="15">
        <v>0</v>
      </c>
      <c r="K70" s="15">
        <f t="shared" ref="K70:K81" si="23">-C70</f>
        <v>-0.0934</v>
      </c>
      <c r="L70" s="15">
        <f t="shared" ref="L70:L81" si="24">H70</f>
        <v>0.0934</v>
      </c>
      <c r="M70" s="15">
        <f t="shared" ref="M70:M81" si="25">I70</f>
        <v>0</v>
      </c>
      <c r="N70" s="15">
        <v>0</v>
      </c>
      <c r="O70" s="16"/>
    </row>
    <row r="71" ht="14.25" customHeight="1" spans="1:15">
      <c r="A71" s="9" t="s">
        <v>93</v>
      </c>
      <c r="B71" s="10" t="s">
        <v>209</v>
      </c>
      <c r="C71" s="11">
        <v>0.0465</v>
      </c>
      <c r="D71" s="11">
        <v>0</v>
      </c>
      <c r="E71" s="11">
        <v>0</v>
      </c>
      <c r="F71" s="11">
        <v>0</v>
      </c>
      <c r="G71" s="11">
        <v>0</v>
      </c>
      <c r="H71" s="11">
        <v>0.0465</v>
      </c>
      <c r="I71" s="15">
        <v>0</v>
      </c>
      <c r="J71" s="15">
        <v>0</v>
      </c>
      <c r="K71" s="15">
        <f t="shared" si="23"/>
        <v>-0.0465</v>
      </c>
      <c r="L71" s="15">
        <f t="shared" si="24"/>
        <v>0.0465</v>
      </c>
      <c r="M71" s="15">
        <f t="shared" si="25"/>
        <v>0</v>
      </c>
      <c r="N71" s="15">
        <v>0</v>
      </c>
      <c r="O71" s="16"/>
    </row>
    <row r="72" ht="14.25" customHeight="1" spans="1:15">
      <c r="A72" s="9" t="s">
        <v>94</v>
      </c>
      <c r="B72" s="10" t="s">
        <v>209</v>
      </c>
      <c r="C72" s="11">
        <v>3.7686</v>
      </c>
      <c r="D72" s="11">
        <v>0</v>
      </c>
      <c r="E72" s="11">
        <v>0</v>
      </c>
      <c r="F72" s="11">
        <v>0</v>
      </c>
      <c r="G72" s="11">
        <v>0</v>
      </c>
      <c r="H72" s="11">
        <v>3.7686</v>
      </c>
      <c r="I72" s="15">
        <v>0</v>
      </c>
      <c r="J72" s="15">
        <v>0</v>
      </c>
      <c r="K72" s="15">
        <f t="shared" si="23"/>
        <v>-3.7686</v>
      </c>
      <c r="L72" s="15">
        <f t="shared" si="24"/>
        <v>3.7686</v>
      </c>
      <c r="M72" s="15">
        <f t="shared" si="25"/>
        <v>0</v>
      </c>
      <c r="N72" s="15">
        <v>0</v>
      </c>
      <c r="O72" s="16"/>
    </row>
    <row r="73" ht="14.25" customHeight="1" spans="1:15">
      <c r="A73" s="9" t="s">
        <v>96</v>
      </c>
      <c r="B73" s="10" t="s">
        <v>209</v>
      </c>
      <c r="C73" s="11">
        <v>0.8495</v>
      </c>
      <c r="D73" s="11">
        <v>0</v>
      </c>
      <c r="E73" s="11">
        <v>0</v>
      </c>
      <c r="F73" s="11">
        <v>0</v>
      </c>
      <c r="G73" s="11">
        <v>0</v>
      </c>
      <c r="H73" s="11">
        <v>0.8495</v>
      </c>
      <c r="I73" s="15">
        <v>0</v>
      </c>
      <c r="J73" s="15">
        <v>0</v>
      </c>
      <c r="K73" s="15">
        <f t="shared" si="23"/>
        <v>-0.8495</v>
      </c>
      <c r="L73" s="15">
        <f t="shared" si="24"/>
        <v>0.8495</v>
      </c>
      <c r="M73" s="15">
        <f t="shared" si="25"/>
        <v>0</v>
      </c>
      <c r="N73" s="15">
        <v>0</v>
      </c>
      <c r="O73" s="16"/>
    </row>
    <row r="74" ht="14.25" customHeight="1" spans="1:15">
      <c r="A74" s="9" t="s">
        <v>98</v>
      </c>
      <c r="B74" s="10" t="s">
        <v>209</v>
      </c>
      <c r="C74" s="11">
        <v>1.4181</v>
      </c>
      <c r="D74" s="11">
        <v>0</v>
      </c>
      <c r="E74" s="11">
        <v>0</v>
      </c>
      <c r="F74" s="11">
        <v>0</v>
      </c>
      <c r="G74" s="11">
        <v>0</v>
      </c>
      <c r="H74" s="11">
        <v>1.4181</v>
      </c>
      <c r="I74" s="15">
        <v>0</v>
      </c>
      <c r="J74" s="15">
        <v>0</v>
      </c>
      <c r="K74" s="15">
        <f t="shared" si="23"/>
        <v>-1.4181</v>
      </c>
      <c r="L74" s="15">
        <f t="shared" si="24"/>
        <v>1.4181</v>
      </c>
      <c r="M74" s="15">
        <f t="shared" si="25"/>
        <v>0</v>
      </c>
      <c r="N74" s="15">
        <v>0</v>
      </c>
      <c r="O74" s="16"/>
    </row>
    <row r="75" ht="14.25" customHeight="1" spans="1:15">
      <c r="A75" s="9" t="s">
        <v>99</v>
      </c>
      <c r="B75" s="10" t="s">
        <v>209</v>
      </c>
      <c r="C75" s="11">
        <v>0.045</v>
      </c>
      <c r="D75" s="11">
        <v>0</v>
      </c>
      <c r="E75" s="11">
        <v>0</v>
      </c>
      <c r="F75" s="11">
        <v>0</v>
      </c>
      <c r="G75" s="11">
        <v>0</v>
      </c>
      <c r="H75" s="11">
        <v>0.045</v>
      </c>
      <c r="I75" s="15">
        <v>0</v>
      </c>
      <c r="J75" s="15">
        <v>0</v>
      </c>
      <c r="K75" s="15">
        <f t="shared" si="23"/>
        <v>-0.045</v>
      </c>
      <c r="L75" s="15">
        <f t="shared" si="24"/>
        <v>0.045</v>
      </c>
      <c r="M75" s="15">
        <f t="shared" si="25"/>
        <v>0</v>
      </c>
      <c r="N75" s="15">
        <v>0</v>
      </c>
      <c r="O75" s="16"/>
    </row>
    <row r="76" ht="14.25" customHeight="1" spans="1:15">
      <c r="A76" s="9" t="s">
        <v>101</v>
      </c>
      <c r="B76" s="10" t="s">
        <v>209</v>
      </c>
      <c r="C76" s="11">
        <v>0.2694</v>
      </c>
      <c r="D76" s="11">
        <v>0</v>
      </c>
      <c r="E76" s="11">
        <v>0</v>
      </c>
      <c r="F76" s="11">
        <v>0</v>
      </c>
      <c r="G76" s="11">
        <v>0</v>
      </c>
      <c r="H76" s="11">
        <v>0.2694</v>
      </c>
      <c r="I76" s="15">
        <v>0</v>
      </c>
      <c r="J76" s="15">
        <v>0</v>
      </c>
      <c r="K76" s="15">
        <f t="shared" si="23"/>
        <v>-0.2694</v>
      </c>
      <c r="L76" s="15">
        <f t="shared" si="24"/>
        <v>0.2694</v>
      </c>
      <c r="M76" s="15">
        <f t="shared" si="25"/>
        <v>0</v>
      </c>
      <c r="N76" s="15">
        <v>0</v>
      </c>
      <c r="O76" s="16"/>
    </row>
    <row r="77" ht="14.25" customHeight="1" spans="1:15">
      <c r="A77" s="9" t="s">
        <v>102</v>
      </c>
      <c r="B77" s="10" t="s">
        <v>209</v>
      </c>
      <c r="C77" s="11">
        <v>0.0758</v>
      </c>
      <c r="D77" s="11">
        <v>0</v>
      </c>
      <c r="E77" s="11">
        <v>0</v>
      </c>
      <c r="F77" s="11">
        <v>0</v>
      </c>
      <c r="G77" s="11">
        <v>0</v>
      </c>
      <c r="H77" s="11">
        <v>0.0758</v>
      </c>
      <c r="I77" s="15">
        <v>0</v>
      </c>
      <c r="J77" s="15">
        <v>0</v>
      </c>
      <c r="K77" s="15">
        <f t="shared" si="23"/>
        <v>-0.0758</v>
      </c>
      <c r="L77" s="15">
        <f t="shared" si="24"/>
        <v>0.0758</v>
      </c>
      <c r="M77" s="15">
        <f t="shared" si="25"/>
        <v>0</v>
      </c>
      <c r="N77" s="15">
        <v>0</v>
      </c>
      <c r="O77" s="16"/>
    </row>
    <row r="78" ht="14.25" customHeight="1" spans="1:15">
      <c r="A78" s="9" t="s">
        <v>103</v>
      </c>
      <c r="B78" s="10" t="s">
        <v>209</v>
      </c>
      <c r="C78" s="11">
        <v>0.16</v>
      </c>
      <c r="D78" s="11">
        <v>0</v>
      </c>
      <c r="E78" s="11">
        <v>0</v>
      </c>
      <c r="F78" s="11">
        <v>0</v>
      </c>
      <c r="G78" s="11">
        <v>0</v>
      </c>
      <c r="H78" s="11">
        <v>0.16</v>
      </c>
      <c r="I78" s="15">
        <v>0</v>
      </c>
      <c r="J78" s="15">
        <v>0</v>
      </c>
      <c r="K78" s="15">
        <f t="shared" si="23"/>
        <v>-0.16</v>
      </c>
      <c r="L78" s="15">
        <f t="shared" si="24"/>
        <v>0.16</v>
      </c>
      <c r="M78" s="15">
        <f t="shared" si="25"/>
        <v>0</v>
      </c>
      <c r="N78" s="15">
        <v>0</v>
      </c>
      <c r="O78" s="16"/>
    </row>
    <row r="79" ht="14.25" customHeight="1" spans="1:15">
      <c r="A79" s="9" t="s">
        <v>104</v>
      </c>
      <c r="B79" s="10" t="s">
        <v>209</v>
      </c>
      <c r="C79" s="11">
        <v>0.3793</v>
      </c>
      <c r="D79" s="11">
        <v>0</v>
      </c>
      <c r="E79" s="11">
        <v>0</v>
      </c>
      <c r="F79" s="11">
        <v>0</v>
      </c>
      <c r="G79" s="11">
        <v>0</v>
      </c>
      <c r="H79" s="11">
        <v>0.3793</v>
      </c>
      <c r="I79" s="15">
        <v>0</v>
      </c>
      <c r="J79" s="15">
        <v>0</v>
      </c>
      <c r="K79" s="15">
        <f t="shared" si="23"/>
        <v>-0.3793</v>
      </c>
      <c r="L79" s="15">
        <f t="shared" si="24"/>
        <v>0.3793</v>
      </c>
      <c r="M79" s="15">
        <f t="shared" si="25"/>
        <v>0</v>
      </c>
      <c r="N79" s="15">
        <v>0</v>
      </c>
      <c r="O79" s="16"/>
    </row>
    <row r="80" ht="14.25" customHeight="1" spans="1:15">
      <c r="A80" s="9" t="s">
        <v>105</v>
      </c>
      <c r="B80" s="10" t="s">
        <v>209</v>
      </c>
      <c r="C80" s="11">
        <v>0.2197</v>
      </c>
      <c r="D80" s="11">
        <v>0</v>
      </c>
      <c r="E80" s="11">
        <v>0</v>
      </c>
      <c r="F80" s="11">
        <v>0</v>
      </c>
      <c r="G80" s="11">
        <v>0</v>
      </c>
      <c r="H80" s="15">
        <v>0.2197</v>
      </c>
      <c r="I80" s="15">
        <v>0</v>
      </c>
      <c r="J80" s="15">
        <v>0</v>
      </c>
      <c r="K80" s="15">
        <f t="shared" si="23"/>
        <v>-0.2197</v>
      </c>
      <c r="L80" s="15">
        <f t="shared" si="24"/>
        <v>0.2197</v>
      </c>
      <c r="M80" s="15">
        <f t="shared" si="25"/>
        <v>0</v>
      </c>
      <c r="N80" s="15">
        <v>0</v>
      </c>
      <c r="O80" s="16"/>
    </row>
    <row r="81" ht="14.25" customHeight="1" spans="1:15">
      <c r="A81" s="9" t="s">
        <v>106</v>
      </c>
      <c r="B81" s="10" t="s">
        <v>209</v>
      </c>
      <c r="C81" s="11">
        <v>0.666</v>
      </c>
      <c r="D81" s="11">
        <v>0</v>
      </c>
      <c r="E81" s="11">
        <v>0</v>
      </c>
      <c r="F81" s="11">
        <v>0</v>
      </c>
      <c r="G81" s="11">
        <v>0</v>
      </c>
      <c r="H81" s="11">
        <v>0.666</v>
      </c>
      <c r="I81" s="15">
        <v>0</v>
      </c>
      <c r="J81" s="15">
        <v>0</v>
      </c>
      <c r="K81" s="15">
        <f t="shared" si="23"/>
        <v>-0.666</v>
      </c>
      <c r="L81" s="15">
        <f t="shared" si="24"/>
        <v>0.666</v>
      </c>
      <c r="M81" s="15">
        <f t="shared" si="25"/>
        <v>0</v>
      </c>
      <c r="N81" s="15">
        <v>0</v>
      </c>
      <c r="O81" s="16"/>
    </row>
    <row r="82" ht="14.25" customHeight="1" spans="1:15">
      <c r="A82" s="12" t="s">
        <v>232</v>
      </c>
      <c r="B82" s="13"/>
      <c r="C82" s="11">
        <f>SUM(C69:C81)</f>
        <v>8.0472</v>
      </c>
      <c r="D82" s="11">
        <f t="shared" ref="D82:N82" si="26">SUM(D69:D81)</f>
        <v>0</v>
      </c>
      <c r="E82" s="11">
        <f t="shared" si="26"/>
        <v>0</v>
      </c>
      <c r="F82" s="11">
        <f t="shared" si="26"/>
        <v>0</v>
      </c>
      <c r="G82" s="11">
        <f t="shared" si="26"/>
        <v>0</v>
      </c>
      <c r="H82" s="11">
        <f t="shared" si="26"/>
        <v>8.0472</v>
      </c>
      <c r="I82" s="11">
        <f t="shared" si="26"/>
        <v>0</v>
      </c>
      <c r="J82" s="11">
        <f t="shared" si="26"/>
        <v>0</v>
      </c>
      <c r="K82" s="11">
        <f t="shared" si="26"/>
        <v>-8.0472</v>
      </c>
      <c r="L82" s="11">
        <f t="shared" si="26"/>
        <v>8.0472</v>
      </c>
      <c r="M82" s="11">
        <f t="shared" si="26"/>
        <v>0</v>
      </c>
      <c r="N82" s="15">
        <v>0</v>
      </c>
      <c r="O82" s="16"/>
    </row>
    <row r="83" ht="14.25" customHeight="1" spans="1:15">
      <c r="A83" s="12" t="s">
        <v>107</v>
      </c>
      <c r="B83" s="13"/>
      <c r="C83" s="11">
        <v>53.3333</v>
      </c>
      <c r="D83" s="11">
        <v>0</v>
      </c>
      <c r="E83" s="11">
        <v>0</v>
      </c>
      <c r="F83" s="11">
        <v>0</v>
      </c>
      <c r="G83" s="11">
        <v>0</v>
      </c>
      <c r="H83" s="17">
        <v>32.8979</v>
      </c>
      <c r="I83" s="17">
        <v>20.4354</v>
      </c>
      <c r="J83" s="17">
        <v>0</v>
      </c>
      <c r="K83" s="17">
        <f>-C83</f>
        <v>-53.3333</v>
      </c>
      <c r="L83" s="17">
        <f>H83</f>
        <v>32.8979</v>
      </c>
      <c r="M83" s="17">
        <f>I83</f>
        <v>20.4354</v>
      </c>
      <c r="N83" s="15">
        <v>0</v>
      </c>
      <c r="O83" s="16"/>
    </row>
    <row r="84" ht="14.25" customHeight="1" spans="1:15">
      <c r="A84" s="12" t="s">
        <v>109</v>
      </c>
      <c r="B84" s="13"/>
      <c r="C84" s="11">
        <f>SUM(C22:C34,C20,C19,C18,C17,C15,C14,C13,C12,C11,C10,C9,C8,C6,C5)</f>
        <v>21.6361</v>
      </c>
      <c r="D84" s="11">
        <f t="shared" ref="D84:N84" si="27">SUM(D22:D34,D20,D19,D18,D17,D15,D14,D13,D12,D11,D10,D9,D8,D6,D5)</f>
        <v>0</v>
      </c>
      <c r="E84" s="11">
        <f t="shared" si="27"/>
        <v>0</v>
      </c>
      <c r="F84" s="11">
        <f t="shared" si="27"/>
        <v>0</v>
      </c>
      <c r="G84" s="11">
        <f t="shared" si="27"/>
        <v>0</v>
      </c>
      <c r="H84" s="11">
        <f t="shared" si="27"/>
        <v>21.6361</v>
      </c>
      <c r="I84" s="11">
        <f t="shared" si="27"/>
        <v>0</v>
      </c>
      <c r="J84" s="11">
        <f t="shared" si="27"/>
        <v>0</v>
      </c>
      <c r="K84" s="11">
        <f t="shared" si="27"/>
        <v>-21.6361</v>
      </c>
      <c r="L84" s="11">
        <f t="shared" si="27"/>
        <v>21.6361</v>
      </c>
      <c r="M84" s="11">
        <f t="shared" si="27"/>
        <v>0</v>
      </c>
      <c r="N84" s="15">
        <v>0</v>
      </c>
      <c r="O84" s="16"/>
    </row>
    <row r="85" ht="14.25" customHeight="1" spans="1:15">
      <c r="A85" s="12" t="s">
        <v>110</v>
      </c>
      <c r="B85" s="13"/>
      <c r="C85" s="11">
        <f>SUM(C36:C50,C52,C54,C55,C56,C57,C58,C59,C60,C61,C62,C63,C64,C65,C66,C67,C69,C71,C70,C72,C73,C74,C75,C76,C77,C78,C79,C80,C81)</f>
        <v>25.3806</v>
      </c>
      <c r="D85" s="11">
        <f t="shared" ref="D85:N85" si="28">SUM(D36:D50,D52,D54,D55,D56,D57,D58,D59,D60,D61,D62,D63,D64,D65,D66,D67,D69,D71,D70,D72,D73,D74,D75,D76,D77,D78,D79,D80,D81)</f>
        <v>0</v>
      </c>
      <c r="E85" s="11">
        <f t="shared" si="28"/>
        <v>0</v>
      </c>
      <c r="F85" s="11">
        <f t="shared" si="28"/>
        <v>0</v>
      </c>
      <c r="G85" s="11">
        <f t="shared" si="28"/>
        <v>0</v>
      </c>
      <c r="H85" s="11">
        <f t="shared" si="28"/>
        <v>25.3806</v>
      </c>
      <c r="I85" s="11">
        <f t="shared" si="28"/>
        <v>0</v>
      </c>
      <c r="J85" s="11">
        <f t="shared" si="28"/>
        <v>0</v>
      </c>
      <c r="K85" s="11">
        <f t="shared" si="28"/>
        <v>-25.3806</v>
      </c>
      <c r="L85" s="11">
        <f t="shared" si="28"/>
        <v>25.3806</v>
      </c>
      <c r="M85" s="11">
        <f t="shared" si="28"/>
        <v>0</v>
      </c>
      <c r="N85" s="15">
        <v>0</v>
      </c>
      <c r="O85" s="16"/>
    </row>
    <row r="86" ht="25" customHeight="1" spans="1:15">
      <c r="A86" s="18" t="s">
        <v>111</v>
      </c>
      <c r="B86" s="13"/>
      <c r="C86" s="11">
        <f>SUM(C7,C16,C21,C35,C51,C53,C68,C82)</f>
        <v>47.0167</v>
      </c>
      <c r="D86" s="11">
        <f t="shared" ref="D86:N86" si="29">SUM(D7,D16,D21,D35,D51,D53,D68,D82)</f>
        <v>0</v>
      </c>
      <c r="E86" s="11">
        <f t="shared" si="29"/>
        <v>0</v>
      </c>
      <c r="F86" s="11">
        <f t="shared" si="29"/>
        <v>0</v>
      </c>
      <c r="G86" s="11">
        <f t="shared" si="29"/>
        <v>0</v>
      </c>
      <c r="H86" s="11">
        <f t="shared" si="29"/>
        <v>47.0167</v>
      </c>
      <c r="I86" s="11">
        <f t="shared" si="29"/>
        <v>0</v>
      </c>
      <c r="J86" s="11">
        <f t="shared" si="29"/>
        <v>0</v>
      </c>
      <c r="K86" s="11">
        <f t="shared" si="29"/>
        <v>-47.0167</v>
      </c>
      <c r="L86" s="11">
        <f t="shared" si="29"/>
        <v>47.0167</v>
      </c>
      <c r="M86" s="11">
        <f t="shared" si="29"/>
        <v>0</v>
      </c>
      <c r="N86" s="15">
        <v>0</v>
      </c>
      <c r="O86" s="16"/>
    </row>
    <row r="87" ht="14.25" customHeight="1" spans="1:15">
      <c r="A87" s="12" t="s">
        <v>112</v>
      </c>
      <c r="B87" s="13"/>
      <c r="C87" s="11">
        <f>C83+C86</f>
        <v>100.35</v>
      </c>
      <c r="D87" s="11">
        <f t="shared" ref="D87:N87" si="30">D83+D86</f>
        <v>0</v>
      </c>
      <c r="E87" s="11">
        <f t="shared" si="30"/>
        <v>0</v>
      </c>
      <c r="F87" s="11">
        <f t="shared" si="30"/>
        <v>0</v>
      </c>
      <c r="G87" s="11">
        <f t="shared" si="30"/>
        <v>0</v>
      </c>
      <c r="H87" s="11">
        <f t="shared" si="30"/>
        <v>79.9146</v>
      </c>
      <c r="I87" s="11">
        <f t="shared" si="30"/>
        <v>20.4354</v>
      </c>
      <c r="J87" s="11">
        <f t="shared" si="30"/>
        <v>0</v>
      </c>
      <c r="K87" s="11">
        <f t="shared" si="30"/>
        <v>-100.35</v>
      </c>
      <c r="L87" s="11">
        <f t="shared" si="30"/>
        <v>79.9146</v>
      </c>
      <c r="M87" s="11">
        <f t="shared" si="30"/>
        <v>20.4354</v>
      </c>
      <c r="N87" s="15">
        <v>0</v>
      </c>
      <c r="O87" s="16"/>
    </row>
    <row r="88" ht="25" customHeight="1" spans="1:15">
      <c r="A88" s="9" t="s">
        <v>113</v>
      </c>
      <c r="B88" s="10" t="s">
        <v>202</v>
      </c>
      <c r="C88" s="11">
        <v>0</v>
      </c>
      <c r="D88" s="11">
        <v>0.1658</v>
      </c>
      <c r="E88" s="11">
        <v>0</v>
      </c>
      <c r="F88" s="11">
        <v>0</v>
      </c>
      <c r="G88" s="11">
        <f>SUM(C88:F88)</f>
        <v>0.1658</v>
      </c>
      <c r="H88" s="15">
        <v>0</v>
      </c>
      <c r="I88" s="15">
        <v>0</v>
      </c>
      <c r="J88" s="15">
        <v>0</v>
      </c>
      <c r="K88" s="15">
        <f>SUM(C88:F88)</f>
        <v>0.1658</v>
      </c>
      <c r="L88" s="15">
        <f>-D88</f>
        <v>-0.1658</v>
      </c>
      <c r="M88" s="15">
        <f>-E88</f>
        <v>0</v>
      </c>
      <c r="N88" s="15">
        <v>0</v>
      </c>
      <c r="O88" s="10" t="s">
        <v>115</v>
      </c>
    </row>
    <row r="89" ht="14.25" customHeight="1" spans="1:15">
      <c r="A89" s="12" t="s">
        <v>225</v>
      </c>
      <c r="B89" s="13"/>
      <c r="C89" s="11">
        <f>SUM(C88)</f>
        <v>0</v>
      </c>
      <c r="D89" s="11">
        <f t="shared" ref="D89:N89" si="31">SUM(D88)</f>
        <v>0.1658</v>
      </c>
      <c r="E89" s="11">
        <f t="shared" si="31"/>
        <v>0</v>
      </c>
      <c r="F89" s="11">
        <f t="shared" si="31"/>
        <v>0</v>
      </c>
      <c r="G89" s="11">
        <f t="shared" si="31"/>
        <v>0.1658</v>
      </c>
      <c r="H89" s="15">
        <v>0</v>
      </c>
      <c r="I89" s="15">
        <v>0</v>
      </c>
      <c r="J89" s="15">
        <v>0</v>
      </c>
      <c r="K89" s="11">
        <f t="shared" si="31"/>
        <v>0.1658</v>
      </c>
      <c r="L89" s="11">
        <f t="shared" si="31"/>
        <v>-0.1658</v>
      </c>
      <c r="M89" s="11">
        <f t="shared" si="31"/>
        <v>0</v>
      </c>
      <c r="N89" s="15">
        <v>0</v>
      </c>
      <c r="O89" s="19"/>
    </row>
    <row r="90" ht="14.25" customHeight="1" spans="1:15">
      <c r="A90" s="9" t="s">
        <v>116</v>
      </c>
      <c r="B90" s="10" t="s">
        <v>203</v>
      </c>
      <c r="C90" s="11">
        <v>0</v>
      </c>
      <c r="D90" s="11">
        <v>1.3503</v>
      </c>
      <c r="E90" s="11">
        <v>0</v>
      </c>
      <c r="F90" s="11">
        <v>0</v>
      </c>
      <c r="G90" s="11">
        <f>SUM(C90:F90)</f>
        <v>1.3503</v>
      </c>
      <c r="H90" s="15">
        <v>0</v>
      </c>
      <c r="I90" s="15">
        <v>0</v>
      </c>
      <c r="J90" s="15">
        <v>0</v>
      </c>
      <c r="K90" s="15">
        <f>SUM(C90:F90)</f>
        <v>1.3503</v>
      </c>
      <c r="L90" s="15">
        <f>-D90</f>
        <v>-1.3503</v>
      </c>
      <c r="M90" s="15">
        <f>-E90</f>
        <v>0</v>
      </c>
      <c r="N90" s="15">
        <v>0</v>
      </c>
      <c r="O90" s="10" t="s">
        <v>118</v>
      </c>
    </row>
    <row r="91" ht="14.25" customHeight="1" spans="1:15">
      <c r="A91" s="9" t="s">
        <v>119</v>
      </c>
      <c r="B91" s="10" t="s">
        <v>203</v>
      </c>
      <c r="C91" s="11">
        <v>0</v>
      </c>
      <c r="D91" s="11">
        <v>0.4542</v>
      </c>
      <c r="E91" s="11">
        <v>0</v>
      </c>
      <c r="F91" s="11">
        <v>0</v>
      </c>
      <c r="G91" s="11">
        <f>SUM(C91:F91)</f>
        <v>0.4542</v>
      </c>
      <c r="H91" s="15">
        <v>0</v>
      </c>
      <c r="I91" s="15">
        <v>0</v>
      </c>
      <c r="J91" s="15">
        <v>0</v>
      </c>
      <c r="K91" s="15">
        <f>SUM(C91:F91)</f>
        <v>0.4542</v>
      </c>
      <c r="L91" s="15">
        <f>-D91</f>
        <v>-0.4542</v>
      </c>
      <c r="M91" s="15">
        <f>-E91</f>
        <v>0</v>
      </c>
      <c r="N91" s="15">
        <v>0</v>
      </c>
      <c r="O91" s="10" t="s">
        <v>121</v>
      </c>
    </row>
    <row r="92" ht="25" customHeight="1" spans="1:15">
      <c r="A92" s="9" t="s">
        <v>122</v>
      </c>
      <c r="B92" s="10" t="s">
        <v>203</v>
      </c>
      <c r="C92" s="11">
        <v>0</v>
      </c>
      <c r="D92" s="11">
        <v>2.316</v>
      </c>
      <c r="E92" s="11">
        <v>0</v>
      </c>
      <c r="F92" s="11">
        <v>0</v>
      </c>
      <c r="G92" s="11">
        <f>SUM(C92:F92)</f>
        <v>2.316</v>
      </c>
      <c r="H92" s="15">
        <v>0</v>
      </c>
      <c r="I92" s="15">
        <v>0</v>
      </c>
      <c r="J92" s="15">
        <v>0</v>
      </c>
      <c r="K92" s="15">
        <f>SUM(C92:F92)</f>
        <v>2.316</v>
      </c>
      <c r="L92" s="15">
        <f>-D92</f>
        <v>-2.316</v>
      </c>
      <c r="M92" s="15">
        <f>-E92</f>
        <v>0</v>
      </c>
      <c r="N92" s="15">
        <v>0</v>
      </c>
      <c r="O92" s="10" t="s">
        <v>115</v>
      </c>
    </row>
    <row r="93" ht="14.25" customHeight="1" spans="1:15">
      <c r="A93" s="9" t="s">
        <v>124</v>
      </c>
      <c r="B93" s="10" t="s">
        <v>203</v>
      </c>
      <c r="C93" s="11">
        <v>0</v>
      </c>
      <c r="D93" s="11">
        <v>0.1494</v>
      </c>
      <c r="E93" s="11">
        <v>0</v>
      </c>
      <c r="F93" s="11">
        <v>0</v>
      </c>
      <c r="G93" s="11">
        <f>SUM(C93:F93)</f>
        <v>0.1494</v>
      </c>
      <c r="H93" s="15">
        <v>0</v>
      </c>
      <c r="I93" s="15">
        <v>0</v>
      </c>
      <c r="J93" s="15">
        <v>0</v>
      </c>
      <c r="K93" s="15">
        <f>SUM(C93:F93)</f>
        <v>0.1494</v>
      </c>
      <c r="L93" s="15">
        <f>-D93</f>
        <v>-0.1494</v>
      </c>
      <c r="M93" s="15">
        <f>-E93</f>
        <v>0</v>
      </c>
      <c r="N93" s="15">
        <v>0</v>
      </c>
      <c r="O93" s="10" t="s">
        <v>126</v>
      </c>
    </row>
    <row r="94" ht="14.25" customHeight="1" spans="1:15">
      <c r="A94" s="9" t="s">
        <v>127</v>
      </c>
      <c r="B94" s="10" t="s">
        <v>203</v>
      </c>
      <c r="C94" s="11">
        <v>0</v>
      </c>
      <c r="D94" s="11">
        <v>0.0004</v>
      </c>
      <c r="E94" s="11">
        <v>0</v>
      </c>
      <c r="F94" s="11">
        <v>0</v>
      </c>
      <c r="G94" s="11">
        <f>SUM(C94:F94)</f>
        <v>0.0004</v>
      </c>
      <c r="H94" s="15">
        <v>0</v>
      </c>
      <c r="I94" s="15">
        <v>0</v>
      </c>
      <c r="J94" s="15">
        <v>0</v>
      </c>
      <c r="K94" s="15">
        <f>SUM(C94:F94)</f>
        <v>0.0004</v>
      </c>
      <c r="L94" s="15">
        <f>-D94</f>
        <v>-0.0004</v>
      </c>
      <c r="M94" s="15">
        <f>-E94</f>
        <v>0</v>
      </c>
      <c r="N94" s="15">
        <v>0</v>
      </c>
      <c r="O94" s="10" t="s">
        <v>129</v>
      </c>
    </row>
    <row r="95" ht="25" customHeight="1" spans="1:15">
      <c r="A95" s="9" t="s">
        <v>130</v>
      </c>
      <c r="B95" s="10" t="s">
        <v>203</v>
      </c>
      <c r="C95" s="11">
        <v>0</v>
      </c>
      <c r="D95" s="11">
        <v>6.6085</v>
      </c>
      <c r="E95" s="11">
        <v>0</v>
      </c>
      <c r="F95" s="11">
        <v>0</v>
      </c>
      <c r="G95" s="11">
        <f>SUM(C95:F95)</f>
        <v>6.6085</v>
      </c>
      <c r="H95" s="15">
        <v>0</v>
      </c>
      <c r="I95" s="15">
        <v>0</v>
      </c>
      <c r="J95" s="15">
        <v>0</v>
      </c>
      <c r="K95" s="15">
        <f>SUM(C95:F95)</f>
        <v>6.6085</v>
      </c>
      <c r="L95" s="15">
        <f>-D95</f>
        <v>-6.6085</v>
      </c>
      <c r="M95" s="15">
        <f>-E95</f>
        <v>0</v>
      </c>
      <c r="N95" s="15">
        <v>0</v>
      </c>
      <c r="O95" s="10" t="s">
        <v>132</v>
      </c>
    </row>
    <row r="96" ht="14.25" customHeight="1" spans="1:15">
      <c r="A96" s="9" t="s">
        <v>133</v>
      </c>
      <c r="B96" s="10" t="s">
        <v>203</v>
      </c>
      <c r="C96" s="11">
        <v>0</v>
      </c>
      <c r="D96" s="11">
        <v>4.6873</v>
      </c>
      <c r="E96" s="11">
        <v>0</v>
      </c>
      <c r="F96" s="11">
        <v>0</v>
      </c>
      <c r="G96" s="11">
        <f>SUM(C96:F96)</f>
        <v>4.6873</v>
      </c>
      <c r="H96" s="15">
        <v>0</v>
      </c>
      <c r="I96" s="15">
        <v>0</v>
      </c>
      <c r="J96" s="15">
        <v>0</v>
      </c>
      <c r="K96" s="15">
        <f>SUM(C96:F96)</f>
        <v>4.6873</v>
      </c>
      <c r="L96" s="15">
        <f>-D96</f>
        <v>-4.6873</v>
      </c>
      <c r="M96" s="15">
        <f>-E96</f>
        <v>0</v>
      </c>
      <c r="N96" s="15">
        <v>0</v>
      </c>
      <c r="O96" s="10" t="s">
        <v>135</v>
      </c>
    </row>
    <row r="97" ht="25" customHeight="1" spans="1:15">
      <c r="A97" s="9" t="s">
        <v>136</v>
      </c>
      <c r="B97" s="10" t="s">
        <v>203</v>
      </c>
      <c r="C97" s="11">
        <v>0</v>
      </c>
      <c r="D97" s="11">
        <v>0.3308</v>
      </c>
      <c r="E97" s="11">
        <v>0</v>
      </c>
      <c r="F97" s="11">
        <v>0</v>
      </c>
      <c r="G97" s="11">
        <f>SUM(C97:F97)</f>
        <v>0.3308</v>
      </c>
      <c r="H97" s="15">
        <v>0</v>
      </c>
      <c r="I97" s="15">
        <v>0</v>
      </c>
      <c r="J97" s="15">
        <v>0</v>
      </c>
      <c r="K97" s="15">
        <f>SUM(C97:F97)</f>
        <v>0.3308</v>
      </c>
      <c r="L97" s="15">
        <f>-D97</f>
        <v>-0.3308</v>
      </c>
      <c r="M97" s="15">
        <f>-E97</f>
        <v>0</v>
      </c>
      <c r="N97" s="15">
        <v>0</v>
      </c>
      <c r="O97" s="10" t="s">
        <v>115</v>
      </c>
    </row>
    <row r="98" ht="14.25" customHeight="1" spans="1:15">
      <c r="A98" s="12" t="s">
        <v>226</v>
      </c>
      <c r="B98" s="13"/>
      <c r="C98" s="11">
        <f>SUM(C90:C97)</f>
        <v>0</v>
      </c>
      <c r="D98" s="11">
        <f t="shared" ref="D98:N98" si="32">SUM(D90:D97)</f>
        <v>15.8969</v>
      </c>
      <c r="E98" s="11">
        <f t="shared" si="32"/>
        <v>0</v>
      </c>
      <c r="F98" s="11">
        <f t="shared" si="32"/>
        <v>0</v>
      </c>
      <c r="G98" s="11">
        <f t="shared" si="32"/>
        <v>15.8969</v>
      </c>
      <c r="H98" s="15">
        <v>0</v>
      </c>
      <c r="I98" s="15">
        <v>0</v>
      </c>
      <c r="J98" s="15">
        <v>0</v>
      </c>
      <c r="K98" s="11">
        <f t="shared" si="32"/>
        <v>15.8969</v>
      </c>
      <c r="L98" s="11">
        <f t="shared" si="32"/>
        <v>-15.8969</v>
      </c>
      <c r="M98" s="11">
        <f t="shared" si="32"/>
        <v>0</v>
      </c>
      <c r="N98" s="15">
        <v>0</v>
      </c>
      <c r="O98" s="19"/>
    </row>
    <row r="99" ht="14.25" customHeight="1" spans="1:15">
      <c r="A99" s="9" t="s">
        <v>138</v>
      </c>
      <c r="B99" s="10" t="s">
        <v>210</v>
      </c>
      <c r="C99" s="11">
        <v>0</v>
      </c>
      <c r="D99" s="11">
        <v>6.8186</v>
      </c>
      <c r="E99" s="11">
        <v>2.2204</v>
      </c>
      <c r="F99" s="11">
        <v>0</v>
      </c>
      <c r="G99" s="11">
        <f>SUM(C99:F99)</f>
        <v>9.039</v>
      </c>
      <c r="H99" s="15">
        <v>0</v>
      </c>
      <c r="I99" s="15">
        <v>0</v>
      </c>
      <c r="J99" s="15">
        <v>0</v>
      </c>
      <c r="K99" s="15">
        <f>SUM(C99:F99)</f>
        <v>9.039</v>
      </c>
      <c r="L99" s="15">
        <f>-D99</f>
        <v>-6.8186</v>
      </c>
      <c r="M99" s="15">
        <f>-E99</f>
        <v>-2.2204</v>
      </c>
      <c r="N99" s="15">
        <v>0</v>
      </c>
      <c r="O99" s="10" t="s">
        <v>140</v>
      </c>
    </row>
    <row r="100" ht="14.25" customHeight="1" spans="1:15">
      <c r="A100" s="9" t="s">
        <v>141</v>
      </c>
      <c r="B100" s="10" t="s">
        <v>210</v>
      </c>
      <c r="C100" s="11">
        <v>0</v>
      </c>
      <c r="D100" s="11">
        <v>1.3129</v>
      </c>
      <c r="E100" s="11">
        <v>0</v>
      </c>
      <c r="F100" s="11">
        <v>0</v>
      </c>
      <c r="G100" s="11">
        <f>SUM(C100:F100)</f>
        <v>1.3129</v>
      </c>
      <c r="H100" s="15">
        <v>0</v>
      </c>
      <c r="I100" s="15">
        <v>0</v>
      </c>
      <c r="J100" s="15">
        <v>0</v>
      </c>
      <c r="K100" s="15">
        <f>SUM(C100:F100)</f>
        <v>1.3129</v>
      </c>
      <c r="L100" s="15">
        <f>-D100</f>
        <v>-1.3129</v>
      </c>
      <c r="M100" s="15">
        <f>-E100</f>
        <v>0</v>
      </c>
      <c r="N100" s="15">
        <v>0</v>
      </c>
      <c r="O100" s="10" t="s">
        <v>143</v>
      </c>
    </row>
    <row r="101" ht="14.25" customHeight="1" spans="1:15">
      <c r="A101" s="9" t="s">
        <v>144</v>
      </c>
      <c r="B101" s="10" t="s">
        <v>210</v>
      </c>
      <c r="C101" s="11">
        <v>0</v>
      </c>
      <c r="D101" s="11">
        <v>4.3485</v>
      </c>
      <c r="E101" s="11">
        <v>0</v>
      </c>
      <c r="F101" s="11">
        <v>0</v>
      </c>
      <c r="G101" s="11">
        <f>SUM(C101:F101)</f>
        <v>4.3485</v>
      </c>
      <c r="H101" s="15">
        <v>0</v>
      </c>
      <c r="I101" s="15">
        <v>0</v>
      </c>
      <c r="J101" s="15">
        <v>0</v>
      </c>
      <c r="K101" s="15">
        <f>SUM(C101:F101)</f>
        <v>4.3485</v>
      </c>
      <c r="L101" s="15">
        <f>-D101</f>
        <v>-4.3485</v>
      </c>
      <c r="M101" s="15">
        <f>-E101</f>
        <v>0</v>
      </c>
      <c r="N101" s="15">
        <v>0</v>
      </c>
      <c r="O101" s="10" t="s">
        <v>146</v>
      </c>
    </row>
    <row r="102" ht="14.25" customHeight="1" spans="1:15">
      <c r="A102" s="12" t="s">
        <v>234</v>
      </c>
      <c r="B102" s="13"/>
      <c r="C102" s="11">
        <f>SUM(C99:C101)</f>
        <v>0</v>
      </c>
      <c r="D102" s="11">
        <f t="shared" ref="D102:N102" si="33">SUM(D99:D101)</f>
        <v>12.48</v>
      </c>
      <c r="E102" s="11">
        <f t="shared" si="33"/>
        <v>2.2204</v>
      </c>
      <c r="F102" s="11">
        <f t="shared" si="33"/>
        <v>0</v>
      </c>
      <c r="G102" s="11">
        <f t="shared" si="33"/>
        <v>14.7004</v>
      </c>
      <c r="H102" s="15">
        <v>0</v>
      </c>
      <c r="I102" s="15">
        <v>0</v>
      </c>
      <c r="J102" s="15">
        <v>0</v>
      </c>
      <c r="K102" s="11">
        <f t="shared" si="33"/>
        <v>14.7004</v>
      </c>
      <c r="L102" s="11">
        <f t="shared" si="33"/>
        <v>-12.48</v>
      </c>
      <c r="M102" s="11">
        <f t="shared" si="33"/>
        <v>-2.2204</v>
      </c>
      <c r="N102" s="15">
        <v>0</v>
      </c>
      <c r="O102" s="19"/>
    </row>
    <row r="103" ht="25" customHeight="1" spans="1:15">
      <c r="A103" s="9" t="s">
        <v>147</v>
      </c>
      <c r="B103" s="10" t="s">
        <v>205</v>
      </c>
      <c r="C103" s="11">
        <v>0</v>
      </c>
      <c r="D103" s="11">
        <v>0.186</v>
      </c>
      <c r="E103" s="11">
        <v>0.6267</v>
      </c>
      <c r="F103" s="11">
        <v>0</v>
      </c>
      <c r="G103" s="11">
        <f>SUM(C103:F103)</f>
        <v>0.8127</v>
      </c>
      <c r="H103" s="15">
        <v>0</v>
      </c>
      <c r="I103" s="15">
        <v>0</v>
      </c>
      <c r="J103" s="15">
        <v>0</v>
      </c>
      <c r="K103" s="15">
        <f>SUM(C103:F103)</f>
        <v>0.8127</v>
      </c>
      <c r="L103" s="15">
        <f>-D103</f>
        <v>-0.186</v>
      </c>
      <c r="M103" s="15">
        <f>-E103</f>
        <v>-0.6267</v>
      </c>
      <c r="N103" s="15">
        <v>0</v>
      </c>
      <c r="O103" s="10" t="s">
        <v>149</v>
      </c>
    </row>
    <row r="104" ht="14.25" customHeight="1" spans="1:15">
      <c r="A104" s="9" t="s">
        <v>150</v>
      </c>
      <c r="B104" s="10" t="s">
        <v>205</v>
      </c>
      <c r="C104" s="11">
        <v>0</v>
      </c>
      <c r="D104" s="11">
        <v>3.0761</v>
      </c>
      <c r="E104" s="11">
        <v>0</v>
      </c>
      <c r="F104" s="11">
        <v>0</v>
      </c>
      <c r="G104" s="11">
        <f>SUM(C104:F104)</f>
        <v>3.0761</v>
      </c>
      <c r="H104" s="15">
        <v>0</v>
      </c>
      <c r="I104" s="15">
        <v>0</v>
      </c>
      <c r="J104" s="15">
        <v>0</v>
      </c>
      <c r="K104" s="15">
        <f>SUM(C104:F104)</f>
        <v>3.0761</v>
      </c>
      <c r="L104" s="15">
        <f>-D104</f>
        <v>-3.0761</v>
      </c>
      <c r="M104" s="15">
        <f>-E104</f>
        <v>0</v>
      </c>
      <c r="N104" s="15">
        <v>0</v>
      </c>
      <c r="O104" s="10" t="s">
        <v>151</v>
      </c>
    </row>
    <row r="105" ht="14.25" customHeight="1" spans="1:15">
      <c r="A105" s="9" t="s">
        <v>152</v>
      </c>
      <c r="B105" s="10" t="s">
        <v>205</v>
      </c>
      <c r="C105" s="11">
        <v>0</v>
      </c>
      <c r="D105" s="11">
        <v>0.9563</v>
      </c>
      <c r="E105" s="11">
        <v>0</v>
      </c>
      <c r="F105" s="11">
        <v>0</v>
      </c>
      <c r="G105" s="11">
        <f>SUM(C105:F105)</f>
        <v>0.9563</v>
      </c>
      <c r="H105" s="15">
        <v>0</v>
      </c>
      <c r="I105" s="15">
        <v>0</v>
      </c>
      <c r="J105" s="15">
        <v>0</v>
      </c>
      <c r="K105" s="15">
        <f>SUM(C105:F105)</f>
        <v>0.9563</v>
      </c>
      <c r="L105" s="15">
        <f>-D105</f>
        <v>-0.9563</v>
      </c>
      <c r="M105" s="15">
        <f>-E105</f>
        <v>0</v>
      </c>
      <c r="N105" s="15">
        <v>0</v>
      </c>
      <c r="O105" s="10" t="s">
        <v>153</v>
      </c>
    </row>
    <row r="106" ht="14.25" customHeight="1" spans="1:15">
      <c r="A106" s="9" t="s">
        <v>154</v>
      </c>
      <c r="B106" s="10" t="s">
        <v>205</v>
      </c>
      <c r="C106" s="11">
        <v>0</v>
      </c>
      <c r="D106" s="11">
        <v>0.3553</v>
      </c>
      <c r="E106" s="11">
        <v>0</v>
      </c>
      <c r="F106" s="11">
        <v>0</v>
      </c>
      <c r="G106" s="11">
        <f>SUM(C106:F106)</f>
        <v>0.3553</v>
      </c>
      <c r="H106" s="15">
        <v>0</v>
      </c>
      <c r="I106" s="15">
        <v>0</v>
      </c>
      <c r="J106" s="15">
        <v>0</v>
      </c>
      <c r="K106" s="15">
        <f>SUM(C106:F106)</f>
        <v>0.3553</v>
      </c>
      <c r="L106" s="15">
        <f>-D106</f>
        <v>-0.3553</v>
      </c>
      <c r="M106" s="15">
        <f>-E106</f>
        <v>0</v>
      </c>
      <c r="N106" s="15">
        <v>0</v>
      </c>
      <c r="O106" s="10" t="s">
        <v>156</v>
      </c>
    </row>
    <row r="107" ht="14.25" customHeight="1" spans="1:15">
      <c r="A107" s="9" t="s">
        <v>157</v>
      </c>
      <c r="B107" s="10" t="s">
        <v>205</v>
      </c>
      <c r="C107" s="11">
        <v>0</v>
      </c>
      <c r="D107" s="11">
        <v>0.0111</v>
      </c>
      <c r="E107" s="11">
        <v>0</v>
      </c>
      <c r="F107" s="11">
        <v>0</v>
      </c>
      <c r="G107" s="11">
        <f>SUM(C107:F107)</f>
        <v>0.0111</v>
      </c>
      <c r="H107" s="15">
        <v>0</v>
      </c>
      <c r="I107" s="15">
        <v>0</v>
      </c>
      <c r="J107" s="15">
        <v>0</v>
      </c>
      <c r="K107" s="15">
        <f>SUM(C107:F107)</f>
        <v>0.0111</v>
      </c>
      <c r="L107" s="15">
        <f>-D107</f>
        <v>-0.0111</v>
      </c>
      <c r="M107" s="15">
        <f>-E107</f>
        <v>0</v>
      </c>
      <c r="N107" s="15">
        <v>0</v>
      </c>
      <c r="O107" s="10" t="s">
        <v>129</v>
      </c>
    </row>
    <row r="108" ht="14.25" customHeight="1" spans="1:15">
      <c r="A108" s="12" t="s">
        <v>226</v>
      </c>
      <c r="B108" s="13"/>
      <c r="C108" s="11">
        <f>SUM(C103:C107)</f>
        <v>0</v>
      </c>
      <c r="D108" s="11">
        <f t="shared" ref="D108:N108" si="34">SUM(D103:D107)</f>
        <v>4.5848</v>
      </c>
      <c r="E108" s="11">
        <f t="shared" si="34"/>
        <v>0.6267</v>
      </c>
      <c r="F108" s="11">
        <f t="shared" si="34"/>
        <v>0</v>
      </c>
      <c r="G108" s="11">
        <f t="shared" si="34"/>
        <v>5.2115</v>
      </c>
      <c r="H108" s="15">
        <v>0</v>
      </c>
      <c r="I108" s="15">
        <v>0</v>
      </c>
      <c r="J108" s="15">
        <v>0</v>
      </c>
      <c r="K108" s="11">
        <f t="shared" si="34"/>
        <v>5.2115</v>
      </c>
      <c r="L108" s="11">
        <f t="shared" si="34"/>
        <v>-4.5848</v>
      </c>
      <c r="M108" s="11">
        <f t="shared" si="34"/>
        <v>-0.6267</v>
      </c>
      <c r="N108" s="15">
        <v>0</v>
      </c>
      <c r="O108" s="19"/>
    </row>
    <row r="109" ht="14.25" customHeight="1" spans="1:15">
      <c r="A109" s="9" t="s">
        <v>158</v>
      </c>
      <c r="B109" s="10" t="s">
        <v>206</v>
      </c>
      <c r="C109" s="11">
        <v>0</v>
      </c>
      <c r="D109" s="11">
        <v>4.4829</v>
      </c>
      <c r="E109" s="11">
        <v>0</v>
      </c>
      <c r="F109" s="11">
        <v>0</v>
      </c>
      <c r="G109" s="11">
        <f>SUM(C109:F109)</f>
        <v>4.4829</v>
      </c>
      <c r="H109" s="15">
        <v>0</v>
      </c>
      <c r="I109" s="15">
        <v>0</v>
      </c>
      <c r="J109" s="15">
        <v>0</v>
      </c>
      <c r="K109" s="15">
        <f>SUM(C109:F109)</f>
        <v>4.4829</v>
      </c>
      <c r="L109" s="15">
        <f>-D109</f>
        <v>-4.4829</v>
      </c>
      <c r="M109" s="15">
        <f>-E109</f>
        <v>0</v>
      </c>
      <c r="N109" s="15">
        <v>0</v>
      </c>
      <c r="O109" s="10" t="s">
        <v>159</v>
      </c>
    </row>
    <row r="110" ht="14.25" customHeight="1" spans="1:15">
      <c r="A110" s="12" t="s">
        <v>229</v>
      </c>
      <c r="B110" s="13"/>
      <c r="C110" s="11">
        <f>SUM(C109:C109)</f>
        <v>0</v>
      </c>
      <c r="D110" s="11">
        <f t="shared" ref="D110:N110" si="35">SUM(D109:D109)</f>
        <v>4.4829</v>
      </c>
      <c r="E110" s="11">
        <f t="shared" si="35"/>
        <v>0</v>
      </c>
      <c r="F110" s="11">
        <f t="shared" si="35"/>
        <v>0</v>
      </c>
      <c r="G110" s="11">
        <f t="shared" si="35"/>
        <v>4.4829</v>
      </c>
      <c r="H110" s="15">
        <v>0</v>
      </c>
      <c r="I110" s="15">
        <v>0</v>
      </c>
      <c r="J110" s="15">
        <v>0</v>
      </c>
      <c r="K110" s="11">
        <f t="shared" si="35"/>
        <v>4.4829</v>
      </c>
      <c r="L110" s="11">
        <f t="shared" si="35"/>
        <v>-4.4829</v>
      </c>
      <c r="M110" s="11">
        <f t="shared" si="35"/>
        <v>0</v>
      </c>
      <c r="N110" s="15">
        <v>0</v>
      </c>
      <c r="O110" s="19"/>
    </row>
    <row r="111" ht="14.25" customHeight="1" spans="1:15">
      <c r="A111" s="9" t="s">
        <v>160</v>
      </c>
      <c r="B111" s="10" t="s">
        <v>207</v>
      </c>
      <c r="C111" s="11">
        <v>0</v>
      </c>
      <c r="D111" s="11">
        <v>0.2673</v>
      </c>
      <c r="E111" s="11">
        <v>0</v>
      </c>
      <c r="F111" s="11">
        <v>0</v>
      </c>
      <c r="G111" s="11">
        <f>SUM(C111:F111)</f>
        <v>0.2673</v>
      </c>
      <c r="H111" s="15">
        <v>0</v>
      </c>
      <c r="I111" s="15">
        <v>0</v>
      </c>
      <c r="J111" s="15">
        <v>0</v>
      </c>
      <c r="K111" s="15">
        <f>SUM(C111:F111)</f>
        <v>0.2673</v>
      </c>
      <c r="L111" s="15">
        <f>-D111</f>
        <v>-0.2673</v>
      </c>
      <c r="M111" s="15">
        <f>-E111</f>
        <v>0</v>
      </c>
      <c r="N111" s="15">
        <v>0</v>
      </c>
      <c r="O111" s="10" t="s">
        <v>162</v>
      </c>
    </row>
    <row r="112" ht="14.25" customHeight="1" spans="1:15">
      <c r="A112" s="9" t="s">
        <v>163</v>
      </c>
      <c r="B112" s="10" t="s">
        <v>207</v>
      </c>
      <c r="C112" s="11">
        <v>0</v>
      </c>
      <c r="D112" s="11">
        <v>0.6543</v>
      </c>
      <c r="E112" s="11">
        <v>0</v>
      </c>
      <c r="F112" s="11">
        <v>0</v>
      </c>
      <c r="G112" s="11">
        <f>SUM(C112:F112)</f>
        <v>0.6543</v>
      </c>
      <c r="H112" s="15">
        <v>0</v>
      </c>
      <c r="I112" s="15">
        <v>0</v>
      </c>
      <c r="J112" s="15">
        <v>0</v>
      </c>
      <c r="K112" s="15">
        <f>SUM(C112:F112)</f>
        <v>0.6543</v>
      </c>
      <c r="L112" s="15">
        <f>-D112</f>
        <v>-0.6543</v>
      </c>
      <c r="M112" s="15">
        <f>-E112</f>
        <v>0</v>
      </c>
      <c r="N112" s="15">
        <v>0</v>
      </c>
      <c r="O112" s="10" t="s">
        <v>165</v>
      </c>
    </row>
    <row r="113" ht="14.25" customHeight="1" spans="1:15">
      <c r="A113" s="12" t="s">
        <v>230</v>
      </c>
      <c r="B113" s="13"/>
      <c r="C113" s="11">
        <f>SUM(C111:C112)</f>
        <v>0</v>
      </c>
      <c r="D113" s="11">
        <f t="shared" ref="D113:N113" si="36">SUM(D111:D112)</f>
        <v>0.9216</v>
      </c>
      <c r="E113" s="11">
        <f t="shared" si="36"/>
        <v>0</v>
      </c>
      <c r="F113" s="11">
        <f t="shared" si="36"/>
        <v>0</v>
      </c>
      <c r="G113" s="11">
        <f t="shared" si="36"/>
        <v>0.9216</v>
      </c>
      <c r="H113" s="11">
        <f t="shared" si="36"/>
        <v>0</v>
      </c>
      <c r="I113" s="11">
        <f t="shared" si="36"/>
        <v>0</v>
      </c>
      <c r="J113" s="11">
        <f t="shared" si="36"/>
        <v>0</v>
      </c>
      <c r="K113" s="11">
        <f t="shared" si="36"/>
        <v>0.9216</v>
      </c>
      <c r="L113" s="11">
        <f t="shared" si="36"/>
        <v>-0.9216</v>
      </c>
      <c r="M113" s="11">
        <f t="shared" si="36"/>
        <v>0</v>
      </c>
      <c r="N113" s="15">
        <v>0</v>
      </c>
      <c r="O113" s="19"/>
    </row>
    <row r="114" ht="14.25" customHeight="1" spans="1:15">
      <c r="A114" s="9" t="s">
        <v>166</v>
      </c>
      <c r="B114" s="10" t="s">
        <v>208</v>
      </c>
      <c r="C114" s="11">
        <v>0</v>
      </c>
      <c r="D114" s="11">
        <v>0</v>
      </c>
      <c r="E114" s="11">
        <v>0.0508</v>
      </c>
      <c r="F114" s="11">
        <v>0</v>
      </c>
      <c r="G114" s="11">
        <f t="shared" ref="G114:G126" si="37">SUM(C114:F114)</f>
        <v>0.0508</v>
      </c>
      <c r="H114" s="11">
        <f t="shared" ref="H114:H122" si="38">SUM(H112:H113)</f>
        <v>0</v>
      </c>
      <c r="I114" s="11">
        <f t="shared" ref="I114:I122" si="39">SUM(I112:I113)</f>
        <v>0</v>
      </c>
      <c r="J114" s="11">
        <f t="shared" ref="J114:J122" si="40">SUM(J112:J113)</f>
        <v>0</v>
      </c>
      <c r="K114" s="15">
        <f t="shared" ref="K114:K126" si="41">SUM(C114:F114)</f>
        <v>0.0508</v>
      </c>
      <c r="L114" s="15">
        <f t="shared" ref="L114:L126" si="42">-D114</f>
        <v>0</v>
      </c>
      <c r="M114" s="15">
        <f>-E114</f>
        <v>-0.0508</v>
      </c>
      <c r="N114" s="15">
        <v>0</v>
      </c>
      <c r="O114" s="10" t="s">
        <v>156</v>
      </c>
    </row>
    <row r="115" ht="14.25" customHeight="1" spans="1:15">
      <c r="A115" s="9" t="s">
        <v>168</v>
      </c>
      <c r="B115" s="10" t="s">
        <v>208</v>
      </c>
      <c r="C115" s="11">
        <v>0</v>
      </c>
      <c r="D115" s="11">
        <v>0</v>
      </c>
      <c r="E115" s="11">
        <v>2.0092</v>
      </c>
      <c r="F115" s="11">
        <v>0</v>
      </c>
      <c r="G115" s="11">
        <f t="shared" si="37"/>
        <v>2.0092</v>
      </c>
      <c r="H115" s="11">
        <f t="shared" si="38"/>
        <v>0</v>
      </c>
      <c r="I115" s="11">
        <f t="shared" si="39"/>
        <v>0</v>
      </c>
      <c r="J115" s="11">
        <f t="shared" si="40"/>
        <v>0</v>
      </c>
      <c r="K115" s="15">
        <f t="shared" si="41"/>
        <v>2.0092</v>
      </c>
      <c r="L115" s="15">
        <f t="shared" si="42"/>
        <v>0</v>
      </c>
      <c r="M115" s="15">
        <f>-E115</f>
        <v>-2.0092</v>
      </c>
      <c r="N115" s="15">
        <v>0</v>
      </c>
      <c r="O115" s="10" t="s">
        <v>121</v>
      </c>
    </row>
    <row r="116" ht="14.25" customHeight="1" spans="1:15">
      <c r="A116" s="9" t="s">
        <v>169</v>
      </c>
      <c r="B116" s="10" t="s">
        <v>208</v>
      </c>
      <c r="C116" s="11">
        <v>0</v>
      </c>
      <c r="D116" s="11">
        <v>0</v>
      </c>
      <c r="E116" s="11">
        <v>0.566</v>
      </c>
      <c r="F116" s="11">
        <v>0</v>
      </c>
      <c r="G116" s="11">
        <f t="shared" si="37"/>
        <v>0.566</v>
      </c>
      <c r="H116" s="11">
        <f t="shared" si="38"/>
        <v>0</v>
      </c>
      <c r="I116" s="11">
        <f t="shared" si="39"/>
        <v>0</v>
      </c>
      <c r="J116" s="11">
        <f t="shared" si="40"/>
        <v>0</v>
      </c>
      <c r="K116" s="15">
        <f t="shared" si="41"/>
        <v>0.566</v>
      </c>
      <c r="L116" s="15">
        <f t="shared" si="42"/>
        <v>0</v>
      </c>
      <c r="M116" s="15">
        <f>-E116</f>
        <v>-0.566</v>
      </c>
      <c r="N116" s="15">
        <v>0</v>
      </c>
      <c r="O116" s="10" t="s">
        <v>129</v>
      </c>
    </row>
    <row r="117" ht="14.25" customHeight="1" spans="1:15">
      <c r="A117" s="9" t="s">
        <v>170</v>
      </c>
      <c r="B117" s="10" t="s">
        <v>208</v>
      </c>
      <c r="C117" s="11">
        <v>0</v>
      </c>
      <c r="D117" s="11">
        <v>7.7628</v>
      </c>
      <c r="E117" s="11">
        <v>0</v>
      </c>
      <c r="F117" s="11">
        <v>0</v>
      </c>
      <c r="G117" s="11">
        <f t="shared" si="37"/>
        <v>7.7628</v>
      </c>
      <c r="H117" s="11">
        <f t="shared" si="38"/>
        <v>0</v>
      </c>
      <c r="I117" s="11">
        <f t="shared" si="39"/>
        <v>0</v>
      </c>
      <c r="J117" s="11">
        <f t="shared" si="40"/>
        <v>0</v>
      </c>
      <c r="K117" s="15">
        <f t="shared" si="41"/>
        <v>7.7628</v>
      </c>
      <c r="L117" s="15">
        <f t="shared" si="42"/>
        <v>-7.7628</v>
      </c>
      <c r="M117" s="15">
        <f>-E117</f>
        <v>0</v>
      </c>
      <c r="N117" s="15">
        <v>0</v>
      </c>
      <c r="O117" s="10" t="s">
        <v>172</v>
      </c>
    </row>
    <row r="118" ht="14.25" customHeight="1" spans="1:15">
      <c r="A118" s="9" t="s">
        <v>173</v>
      </c>
      <c r="B118" s="10" t="s">
        <v>208</v>
      </c>
      <c r="C118" s="11">
        <v>0</v>
      </c>
      <c r="D118" s="11">
        <v>4.403</v>
      </c>
      <c r="E118" s="11">
        <v>0.3137</v>
      </c>
      <c r="F118" s="11">
        <v>0</v>
      </c>
      <c r="G118" s="11">
        <f t="shared" si="37"/>
        <v>4.7167</v>
      </c>
      <c r="H118" s="11">
        <f t="shared" si="38"/>
        <v>0</v>
      </c>
      <c r="I118" s="11">
        <f t="shared" si="39"/>
        <v>0</v>
      </c>
      <c r="J118" s="11">
        <f t="shared" si="40"/>
        <v>0</v>
      </c>
      <c r="K118" s="15">
        <f t="shared" si="41"/>
        <v>4.7167</v>
      </c>
      <c r="L118" s="15">
        <f t="shared" si="42"/>
        <v>-4.403</v>
      </c>
      <c r="M118" s="15">
        <f>-E118</f>
        <v>-0.3137</v>
      </c>
      <c r="N118" s="15">
        <v>0</v>
      </c>
      <c r="O118" s="10" t="s">
        <v>175</v>
      </c>
    </row>
    <row r="119" ht="14.25" customHeight="1" spans="1:15">
      <c r="A119" s="9" t="s">
        <v>176</v>
      </c>
      <c r="B119" s="10" t="s">
        <v>208</v>
      </c>
      <c r="C119" s="11">
        <v>0</v>
      </c>
      <c r="D119" s="11">
        <v>4.369</v>
      </c>
      <c r="E119" s="11">
        <v>0.2606</v>
      </c>
      <c r="F119" s="11">
        <v>0</v>
      </c>
      <c r="G119" s="11">
        <f t="shared" si="37"/>
        <v>4.6296</v>
      </c>
      <c r="H119" s="11">
        <f t="shared" si="38"/>
        <v>0</v>
      </c>
      <c r="I119" s="11">
        <f t="shared" si="39"/>
        <v>0</v>
      </c>
      <c r="J119" s="11">
        <f t="shared" si="40"/>
        <v>0</v>
      </c>
      <c r="K119" s="15">
        <f t="shared" si="41"/>
        <v>4.6296</v>
      </c>
      <c r="L119" s="15">
        <f t="shared" si="42"/>
        <v>-4.369</v>
      </c>
      <c r="M119" s="15">
        <f>-E119</f>
        <v>-0.2606</v>
      </c>
      <c r="N119" s="15">
        <v>0</v>
      </c>
      <c r="O119" s="10" t="s">
        <v>175</v>
      </c>
    </row>
    <row r="120" ht="14.25" customHeight="1" spans="1:15">
      <c r="A120" s="9" t="s">
        <v>178</v>
      </c>
      <c r="B120" s="10" t="s">
        <v>208</v>
      </c>
      <c r="C120" s="11">
        <v>0</v>
      </c>
      <c r="D120" s="11">
        <v>5.1321</v>
      </c>
      <c r="E120" s="11">
        <v>0.123</v>
      </c>
      <c r="F120" s="11">
        <v>0</v>
      </c>
      <c r="G120" s="11">
        <f t="shared" si="37"/>
        <v>5.2551</v>
      </c>
      <c r="H120" s="11">
        <f t="shared" si="38"/>
        <v>0</v>
      </c>
      <c r="I120" s="11">
        <f t="shared" si="39"/>
        <v>0</v>
      </c>
      <c r="J120" s="11">
        <f t="shared" si="40"/>
        <v>0</v>
      </c>
      <c r="K120" s="15">
        <f t="shared" si="41"/>
        <v>5.2551</v>
      </c>
      <c r="L120" s="15">
        <f t="shared" si="42"/>
        <v>-5.1321</v>
      </c>
      <c r="M120" s="15">
        <f>-E120</f>
        <v>-0.123</v>
      </c>
      <c r="N120" s="15">
        <v>0</v>
      </c>
      <c r="O120" s="10" t="s">
        <v>175</v>
      </c>
    </row>
    <row r="121" ht="14.25" customHeight="1" spans="1:15">
      <c r="A121" s="9" t="s">
        <v>179</v>
      </c>
      <c r="B121" s="10" t="s">
        <v>208</v>
      </c>
      <c r="C121" s="11">
        <v>0</v>
      </c>
      <c r="D121" s="11">
        <v>0.1929</v>
      </c>
      <c r="E121" s="11">
        <v>1.5588</v>
      </c>
      <c r="F121" s="11">
        <v>0</v>
      </c>
      <c r="G121" s="11">
        <f t="shared" si="37"/>
        <v>1.7517</v>
      </c>
      <c r="H121" s="11">
        <f t="shared" si="38"/>
        <v>0</v>
      </c>
      <c r="I121" s="11">
        <f t="shared" si="39"/>
        <v>0</v>
      </c>
      <c r="J121" s="11">
        <f t="shared" si="40"/>
        <v>0</v>
      </c>
      <c r="K121" s="15">
        <f t="shared" si="41"/>
        <v>1.7517</v>
      </c>
      <c r="L121" s="15">
        <f t="shared" si="42"/>
        <v>-0.1929</v>
      </c>
      <c r="M121" s="15">
        <f>-E121</f>
        <v>-1.5588</v>
      </c>
      <c r="N121" s="15">
        <v>0</v>
      </c>
      <c r="O121" s="10" t="s">
        <v>180</v>
      </c>
    </row>
    <row r="122" ht="14.25" customHeight="1" spans="1:15">
      <c r="A122" s="9" t="s">
        <v>181</v>
      </c>
      <c r="B122" s="10" t="s">
        <v>208</v>
      </c>
      <c r="C122" s="11">
        <v>0</v>
      </c>
      <c r="D122" s="11">
        <v>13.1639</v>
      </c>
      <c r="E122" s="11">
        <v>0.0079</v>
      </c>
      <c r="F122" s="11">
        <v>0</v>
      </c>
      <c r="G122" s="11">
        <f t="shared" si="37"/>
        <v>13.1718</v>
      </c>
      <c r="H122" s="11">
        <f t="shared" si="38"/>
        <v>0</v>
      </c>
      <c r="I122" s="11">
        <f t="shared" si="39"/>
        <v>0</v>
      </c>
      <c r="J122" s="11">
        <f t="shared" si="40"/>
        <v>0</v>
      </c>
      <c r="K122" s="15">
        <f t="shared" si="41"/>
        <v>13.1718</v>
      </c>
      <c r="L122" s="15">
        <f t="shared" si="42"/>
        <v>-13.1639</v>
      </c>
      <c r="M122" s="15">
        <f>-E122</f>
        <v>-0.0079</v>
      </c>
      <c r="N122" s="15">
        <v>0</v>
      </c>
      <c r="O122" s="20" t="s">
        <v>183</v>
      </c>
    </row>
    <row r="123" ht="14.25" customHeight="1" spans="1:15">
      <c r="A123" s="12" t="s">
        <v>231</v>
      </c>
      <c r="B123" s="13"/>
      <c r="C123" s="11">
        <f>SUM(C114:C122)</f>
        <v>0</v>
      </c>
      <c r="D123" s="11">
        <f t="shared" ref="D123:N123" si="43">SUM(D114:D122)</f>
        <v>35.0237</v>
      </c>
      <c r="E123" s="11">
        <f t="shared" si="43"/>
        <v>4.89</v>
      </c>
      <c r="F123" s="11">
        <f t="shared" si="43"/>
        <v>0</v>
      </c>
      <c r="G123" s="11">
        <f t="shared" si="43"/>
        <v>39.9137</v>
      </c>
      <c r="H123" s="11">
        <f t="shared" si="43"/>
        <v>0</v>
      </c>
      <c r="I123" s="11">
        <f t="shared" si="43"/>
        <v>0</v>
      </c>
      <c r="J123" s="11">
        <f t="shared" si="43"/>
        <v>0</v>
      </c>
      <c r="K123" s="11">
        <f t="shared" si="43"/>
        <v>39.9137</v>
      </c>
      <c r="L123" s="11">
        <f t="shared" si="43"/>
        <v>-35.0237</v>
      </c>
      <c r="M123" s="11">
        <f t="shared" si="43"/>
        <v>-4.89</v>
      </c>
      <c r="N123" s="15">
        <v>0</v>
      </c>
      <c r="O123" s="19"/>
    </row>
    <row r="124" ht="14.25" customHeight="1" spans="1:15">
      <c r="A124" s="9" t="s">
        <v>184</v>
      </c>
      <c r="B124" s="10" t="s">
        <v>211</v>
      </c>
      <c r="C124" s="11">
        <v>0</v>
      </c>
      <c r="D124" s="11">
        <v>0</v>
      </c>
      <c r="E124" s="11">
        <v>8.843</v>
      </c>
      <c r="F124" s="11">
        <v>0</v>
      </c>
      <c r="G124" s="11">
        <f>SUM(C124:F124)</f>
        <v>8.843</v>
      </c>
      <c r="H124" s="11">
        <f t="shared" ref="H124:H129" si="44">SUM(H115:H123)</f>
        <v>0</v>
      </c>
      <c r="I124" s="11">
        <f t="shared" ref="I124:I129" si="45">SUM(I115:I123)</f>
        <v>0</v>
      </c>
      <c r="J124" s="11">
        <f t="shared" ref="J124:J129" si="46">SUM(J115:J123)</f>
        <v>0</v>
      </c>
      <c r="K124" s="15">
        <f>SUM(C124:F124)</f>
        <v>8.843</v>
      </c>
      <c r="L124" s="15">
        <f>-D124</f>
        <v>0</v>
      </c>
      <c r="M124" s="15">
        <f>-E124</f>
        <v>-8.843</v>
      </c>
      <c r="N124" s="15">
        <v>0</v>
      </c>
      <c r="O124" s="10" t="s">
        <v>186</v>
      </c>
    </row>
    <row r="125" ht="14.25" customHeight="1" spans="1:15">
      <c r="A125" s="9" t="s">
        <v>187</v>
      </c>
      <c r="B125" s="10" t="s">
        <v>211</v>
      </c>
      <c r="C125" s="11">
        <v>0</v>
      </c>
      <c r="D125" s="11">
        <v>0</v>
      </c>
      <c r="E125" s="11">
        <v>3.8553</v>
      </c>
      <c r="F125" s="11">
        <v>0</v>
      </c>
      <c r="G125" s="11">
        <f>SUM(C125:F125)</f>
        <v>3.8553</v>
      </c>
      <c r="H125" s="11">
        <f t="shared" si="44"/>
        <v>0</v>
      </c>
      <c r="I125" s="11">
        <f t="shared" si="45"/>
        <v>0</v>
      </c>
      <c r="J125" s="11">
        <f t="shared" si="46"/>
        <v>0</v>
      </c>
      <c r="K125" s="15">
        <f>SUM(C125:F125)</f>
        <v>3.8553</v>
      </c>
      <c r="L125" s="15">
        <f>-D125</f>
        <v>0</v>
      </c>
      <c r="M125" s="15">
        <f>-E125</f>
        <v>-3.8553</v>
      </c>
      <c r="N125" s="15">
        <v>0</v>
      </c>
      <c r="O125" s="10" t="s">
        <v>186</v>
      </c>
    </row>
    <row r="126" ht="14.25" customHeight="1" spans="1:15">
      <c r="A126" s="12" t="s">
        <v>231</v>
      </c>
      <c r="B126" s="13"/>
      <c r="C126" s="11">
        <f>SUM(C124:C125)</f>
        <v>0</v>
      </c>
      <c r="D126" s="11">
        <f t="shared" ref="D126:N126" si="47">SUM(D124:D125)</f>
        <v>0</v>
      </c>
      <c r="E126" s="11">
        <f t="shared" si="47"/>
        <v>12.6983</v>
      </c>
      <c r="F126" s="11">
        <f t="shared" si="47"/>
        <v>0</v>
      </c>
      <c r="G126" s="11">
        <f t="shared" si="47"/>
        <v>12.6983</v>
      </c>
      <c r="H126" s="11">
        <f t="shared" si="44"/>
        <v>0</v>
      </c>
      <c r="I126" s="11">
        <f t="shared" si="45"/>
        <v>0</v>
      </c>
      <c r="J126" s="11">
        <f t="shared" si="46"/>
        <v>0</v>
      </c>
      <c r="K126" s="11">
        <f t="shared" si="47"/>
        <v>12.6983</v>
      </c>
      <c r="L126" s="11">
        <f t="shared" si="47"/>
        <v>0</v>
      </c>
      <c r="M126" s="11">
        <f t="shared" si="47"/>
        <v>-12.6983</v>
      </c>
      <c r="N126" s="15">
        <v>0</v>
      </c>
      <c r="O126" s="19"/>
    </row>
    <row r="127" ht="25" customHeight="1" spans="1:15">
      <c r="A127" s="9" t="s">
        <v>188</v>
      </c>
      <c r="B127" s="10" t="s">
        <v>209</v>
      </c>
      <c r="C127" s="11">
        <v>0</v>
      </c>
      <c r="D127" s="11">
        <v>6.3589</v>
      </c>
      <c r="E127" s="11">
        <v>0</v>
      </c>
      <c r="F127" s="11">
        <v>0</v>
      </c>
      <c r="G127" s="11">
        <f>SUM(C127:F127)</f>
        <v>6.3589</v>
      </c>
      <c r="H127" s="11">
        <f t="shared" si="44"/>
        <v>0</v>
      </c>
      <c r="I127" s="11">
        <f t="shared" si="45"/>
        <v>0</v>
      </c>
      <c r="J127" s="11">
        <f t="shared" si="46"/>
        <v>0</v>
      </c>
      <c r="K127" s="15">
        <f>SUM(C127:F127)</f>
        <v>6.3589</v>
      </c>
      <c r="L127" s="15">
        <f>-D127</f>
        <v>-6.3589</v>
      </c>
      <c r="M127" s="15">
        <f>-E127</f>
        <v>0</v>
      </c>
      <c r="N127" s="15">
        <v>0</v>
      </c>
      <c r="O127" s="10" t="s">
        <v>190</v>
      </c>
    </row>
    <row r="128" ht="14.25" customHeight="1" spans="1:15">
      <c r="A128" s="12" t="s">
        <v>232</v>
      </c>
      <c r="B128" s="13"/>
      <c r="C128" s="11">
        <f>SUM(C127:C127)</f>
        <v>0</v>
      </c>
      <c r="D128" s="11">
        <f t="shared" ref="D128:N128" si="48">SUM(D127:D127)</f>
        <v>6.3589</v>
      </c>
      <c r="E128" s="11">
        <f t="shared" si="48"/>
        <v>0</v>
      </c>
      <c r="F128" s="11">
        <f t="shared" si="48"/>
        <v>0</v>
      </c>
      <c r="G128" s="11">
        <f t="shared" si="48"/>
        <v>6.3589</v>
      </c>
      <c r="H128" s="11">
        <f t="shared" si="44"/>
        <v>0</v>
      </c>
      <c r="I128" s="11">
        <f t="shared" si="45"/>
        <v>0</v>
      </c>
      <c r="J128" s="11">
        <f t="shared" si="46"/>
        <v>0</v>
      </c>
      <c r="K128" s="11">
        <f t="shared" si="48"/>
        <v>6.3589</v>
      </c>
      <c r="L128" s="11">
        <f t="shared" si="48"/>
        <v>-6.3589</v>
      </c>
      <c r="M128" s="11">
        <f t="shared" si="48"/>
        <v>0</v>
      </c>
      <c r="N128" s="15">
        <v>0</v>
      </c>
      <c r="O128" s="13"/>
    </row>
    <row r="129" ht="14.25" customHeight="1" spans="1:15">
      <c r="A129" s="12" t="s">
        <v>191</v>
      </c>
      <c r="B129" s="13"/>
      <c r="C129" s="11">
        <v>0</v>
      </c>
      <c r="D129" s="11">
        <f>SUM(D90:D97,D88,D99,D100,D101,D103,D104,D105,D106,D107)</f>
        <v>33.1275</v>
      </c>
      <c r="E129" s="11">
        <f>SUM(E90:E97,E88,E99,E100,E101,E103,E104,E105,E106,E107)</f>
        <v>2.8471</v>
      </c>
      <c r="F129" s="11">
        <v>0</v>
      </c>
      <c r="G129" s="11">
        <f>SUM(C129:F129)</f>
        <v>35.9746</v>
      </c>
      <c r="H129" s="11">
        <f t="shared" si="44"/>
        <v>0</v>
      </c>
      <c r="I129" s="11">
        <f t="shared" si="45"/>
        <v>0</v>
      </c>
      <c r="J129" s="11">
        <f t="shared" si="46"/>
        <v>0</v>
      </c>
      <c r="K129" s="15">
        <f>SUM(C129:F129)</f>
        <v>35.9746</v>
      </c>
      <c r="L129" s="15">
        <f>-D129</f>
        <v>-33.1275</v>
      </c>
      <c r="M129" s="15">
        <f>-E129</f>
        <v>-2.8471</v>
      </c>
      <c r="N129" s="15">
        <v>0</v>
      </c>
      <c r="O129" s="16"/>
    </row>
    <row r="130" ht="14.25" customHeight="1" spans="1:15">
      <c r="A130" s="12" t="s">
        <v>192</v>
      </c>
      <c r="B130" s="13"/>
      <c r="C130" s="15">
        <f>SUM(C114:C122,C124,C125,C127,C112,C111,C109)</f>
        <v>0</v>
      </c>
      <c r="D130" s="15">
        <f t="shared" ref="D130:M130" si="49">SUM(D114:D122,D124,D125,D127,D112,D111,D109)</f>
        <v>46.7871</v>
      </c>
      <c r="E130" s="15">
        <f t="shared" si="49"/>
        <v>17.5883</v>
      </c>
      <c r="F130" s="15">
        <f t="shared" si="49"/>
        <v>0</v>
      </c>
      <c r="G130" s="15">
        <f t="shared" si="49"/>
        <v>64.3754</v>
      </c>
      <c r="H130" s="15">
        <f t="shared" si="49"/>
        <v>0</v>
      </c>
      <c r="I130" s="15">
        <f t="shared" si="49"/>
        <v>0</v>
      </c>
      <c r="J130" s="15">
        <f t="shared" si="49"/>
        <v>0</v>
      </c>
      <c r="K130" s="15">
        <f t="shared" si="49"/>
        <v>64.3754</v>
      </c>
      <c r="L130" s="15">
        <f t="shared" si="49"/>
        <v>-46.7871</v>
      </c>
      <c r="M130" s="15">
        <f t="shared" si="49"/>
        <v>-17.5883</v>
      </c>
      <c r="N130" s="15">
        <v>0</v>
      </c>
      <c r="O130" s="16"/>
    </row>
    <row r="131" ht="14.25" customHeight="1" spans="1:15">
      <c r="A131" s="21" t="s">
        <v>193</v>
      </c>
      <c r="B131" s="16"/>
      <c r="C131" s="15">
        <f>SUM(C89,C98,C102,C108,C110,C113,C123,C126,C128)</f>
        <v>0</v>
      </c>
      <c r="D131" s="15">
        <f t="shared" ref="D131:M131" si="50">SUM(D89,D98,D102,D108,D110,D113,D123,D126,D128)</f>
        <v>79.9146</v>
      </c>
      <c r="E131" s="15">
        <f t="shared" si="50"/>
        <v>20.4354</v>
      </c>
      <c r="F131" s="15">
        <f t="shared" si="50"/>
        <v>0</v>
      </c>
      <c r="G131" s="15">
        <f t="shared" si="50"/>
        <v>100.35</v>
      </c>
      <c r="H131" s="15">
        <f t="shared" si="50"/>
        <v>0</v>
      </c>
      <c r="I131" s="15">
        <f t="shared" si="50"/>
        <v>0</v>
      </c>
      <c r="J131" s="15">
        <f t="shared" si="50"/>
        <v>0</v>
      </c>
      <c r="K131" s="15">
        <f t="shared" si="50"/>
        <v>100.35</v>
      </c>
      <c r="L131" s="15">
        <f t="shared" si="50"/>
        <v>-79.9146</v>
      </c>
      <c r="M131" s="15">
        <f t="shared" si="50"/>
        <v>-20.4354</v>
      </c>
      <c r="N131" s="15">
        <v>0</v>
      </c>
      <c r="O131" s="16"/>
    </row>
    <row r="132" ht="14.25" customHeight="1" spans="1:15">
      <c r="A132" s="21" t="s">
        <v>245</v>
      </c>
      <c r="B132" s="16"/>
      <c r="C132" s="15">
        <f>SUM(C87,C131)</f>
        <v>100.35</v>
      </c>
      <c r="D132" s="15">
        <f t="shared" ref="D132:N132" si="51">SUM(D87,D131)</f>
        <v>79.9146</v>
      </c>
      <c r="E132" s="15">
        <f t="shared" si="51"/>
        <v>20.4354</v>
      </c>
      <c r="F132" s="15">
        <f t="shared" si="51"/>
        <v>0</v>
      </c>
      <c r="G132" s="15">
        <f t="shared" si="51"/>
        <v>100.35</v>
      </c>
      <c r="H132" s="15">
        <f t="shared" si="51"/>
        <v>79.9146</v>
      </c>
      <c r="I132" s="15">
        <f t="shared" si="51"/>
        <v>20.4354</v>
      </c>
      <c r="J132" s="15">
        <f t="shared" si="51"/>
        <v>0</v>
      </c>
      <c r="K132" s="15">
        <f t="shared" si="51"/>
        <v>0</v>
      </c>
      <c r="L132" s="15">
        <f t="shared" si="51"/>
        <v>0</v>
      </c>
      <c r="M132" s="15">
        <f t="shared" si="51"/>
        <v>0</v>
      </c>
      <c r="N132" s="15">
        <v>0</v>
      </c>
      <c r="O132" s="16"/>
    </row>
  </sheetData>
  <mergeCells count="34">
    <mergeCell ref="A1:O1"/>
    <mergeCell ref="A2:O2"/>
    <mergeCell ref="C3:F3"/>
    <mergeCell ref="G3:J3"/>
    <mergeCell ref="K3:N3"/>
    <mergeCell ref="A7:B7"/>
    <mergeCell ref="A16:B16"/>
    <mergeCell ref="A21:B21"/>
    <mergeCell ref="A35:B35"/>
    <mergeCell ref="A51:B51"/>
    <mergeCell ref="A53:B53"/>
    <mergeCell ref="A68:B68"/>
    <mergeCell ref="A82:B82"/>
    <mergeCell ref="A83:B83"/>
    <mergeCell ref="A84:B84"/>
    <mergeCell ref="A85:B85"/>
    <mergeCell ref="A86:B86"/>
    <mergeCell ref="A87:B87"/>
    <mergeCell ref="A89:B89"/>
    <mergeCell ref="A98:B98"/>
    <mergeCell ref="A102:B102"/>
    <mergeCell ref="A108:B108"/>
    <mergeCell ref="A110:B110"/>
    <mergeCell ref="A113:B113"/>
    <mergeCell ref="A123:B123"/>
    <mergeCell ref="A126:B126"/>
    <mergeCell ref="A128:B128"/>
    <mergeCell ref="A129:B129"/>
    <mergeCell ref="A130:B130"/>
    <mergeCell ref="A131:B131"/>
    <mergeCell ref="A132:B132"/>
    <mergeCell ref="A3:A4"/>
    <mergeCell ref="B3:B4"/>
    <mergeCell ref="O3:O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规划修改方案表</vt:lpstr>
      <vt:lpstr>规划修改方案表（乡镇）</vt:lpstr>
      <vt:lpstr>土地利用结构调整情况表</vt:lpstr>
      <vt:lpstr>建设用地空间管制分区调整情况表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王曌</cp:lastModifiedBy>
  <dcterms:created xsi:type="dcterms:W3CDTF">2020-05-28T07:15:00Z</dcterms:created>
  <dcterms:modified xsi:type="dcterms:W3CDTF">2020-06-10T19:28:11Z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